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P:\08 - Kommunikation und Marketing\Allgemein Olten\01 Kommunikation\05 Jahresbericht_Jahresrechnung\Jahresrechnung 2024\Druckdaten\Web\"/>
    </mc:Choice>
  </mc:AlternateContent>
  <xr:revisionPtr revIDLastSave="0" documentId="8_{E234FFEB-092D-48C2-90D9-2E1027595D21}" xr6:coauthVersionLast="47" xr6:coauthVersionMax="47" xr10:uidLastSave="{00000000-0000-0000-0000-000000000000}"/>
  <bookViews>
    <workbookView xWindow="-120" yWindow="-120" windowWidth="38640" windowHeight="21120" xr2:uid="{57BA0326-C72B-4911-A7A1-DE0C700EDDBD}"/>
  </bookViews>
  <sheets>
    <sheet name="Procap Jahresrechnung 2024 FR"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1" i="3" l="1"/>
  <c r="F40" i="3" s="1"/>
  <c r="D41" i="3"/>
  <c r="D40" i="3" s="1"/>
  <c r="D31" i="3"/>
  <c r="F31" i="3"/>
  <c r="D35" i="3"/>
  <c r="F35" i="3"/>
  <c r="D55" i="3"/>
  <c r="E55" i="3"/>
  <c r="F55" i="3"/>
  <c r="D97" i="3"/>
  <c r="D124" i="3"/>
  <c r="D125" i="3"/>
  <c r="F125" i="3"/>
  <c r="F126" i="3" s="1"/>
  <c r="E126" i="3"/>
  <c r="H253" i="3"/>
  <c r="H255" i="3" s="1"/>
  <c r="F255" i="3"/>
  <c r="H265" i="3"/>
  <c r="H266" i="3"/>
  <c r="B267" i="3"/>
  <c r="D267" i="3"/>
  <c r="F267" i="3"/>
  <c r="H270" i="3"/>
  <c r="H271" i="3"/>
  <c r="B272" i="3"/>
  <c r="D272" i="3"/>
  <c r="F272" i="3"/>
  <c r="B275" i="3"/>
  <c r="D275" i="3"/>
  <c r="F275" i="3"/>
  <c r="F311" i="3"/>
  <c r="F312" i="3" s="1"/>
  <c r="H311" i="3"/>
  <c r="H312" i="3" s="1"/>
  <c r="F319" i="3"/>
  <c r="H319" i="3"/>
  <c r="F343" i="3"/>
  <c r="F345" i="3" s="1"/>
  <c r="H345" i="3"/>
  <c r="F349" i="3"/>
  <c r="F353" i="3" s="1"/>
  <c r="H349" i="3"/>
  <c r="H351" i="3"/>
  <c r="F359" i="3"/>
  <c r="H359" i="3"/>
  <c r="F374" i="3"/>
  <c r="F378" i="3" s="1"/>
  <c r="H378" i="3"/>
  <c r="F416" i="3"/>
  <c r="H416" i="3"/>
  <c r="H420" i="3"/>
  <c r="H421" i="3"/>
  <c r="F422" i="3"/>
  <c r="D463" i="3"/>
  <c r="F463" i="3"/>
  <c r="H275" i="3" l="1"/>
  <c r="H272" i="3"/>
  <c r="F276" i="3"/>
  <c r="H353" i="3"/>
  <c r="D276" i="3"/>
  <c r="B276" i="3"/>
  <c r="H422" i="3"/>
  <c r="H267" i="3"/>
  <c r="H276" i="3" s="1"/>
  <c r="D126" i="3"/>
</calcChain>
</file>

<file path=xl/sharedStrings.xml><?xml version="1.0" encoding="utf-8"?>
<sst xmlns="http://schemas.openxmlformats.org/spreadsheetml/2006/main" count="476" uniqueCount="306">
  <si>
    <t>Finances</t>
  </si>
  <si>
    <t>Depuis de nombreuses années, Procap est membre de ZEWO, service spécialisé suisse des institutions d'utilité publique helvétiques collectant des dons. Cette organisation remet à ses membres un label de qualité garantissant une utilisation consciencieuse et efficace des dons versés. Procap est également certifiée ISO depuis des années.</t>
  </si>
  <si>
    <t>Bilan</t>
  </si>
  <si>
    <t>Actifs</t>
  </si>
  <si>
    <t>Remarques</t>
  </si>
  <si>
    <t>Actifs circulants</t>
  </si>
  <si>
    <t>Liquidités</t>
  </si>
  <si>
    <t>1)</t>
  </si>
  <si>
    <t>Créances</t>
  </si>
  <si>
    <t>2)</t>
  </si>
  <si>
    <t>Stocks</t>
  </si>
  <si>
    <t>Actifs de régularisation</t>
  </si>
  <si>
    <t>3)</t>
  </si>
  <si>
    <t>Actifs immobilisés</t>
  </si>
  <si>
    <t>Biens mobiliers</t>
  </si>
  <si>
    <t>4)</t>
  </si>
  <si>
    <t>Biens financiers</t>
  </si>
  <si>
    <t>5)</t>
  </si>
  <si>
    <t>Total Actifs</t>
  </si>
  <si>
    <t>Passifs</t>
  </si>
  <si>
    <t>Fonds étrangers</t>
  </si>
  <si>
    <t>Fonds à court terme</t>
  </si>
  <si>
    <t>Dettes à court terme</t>
  </si>
  <si>
    <t>6)</t>
  </si>
  <si>
    <t>Passifs de régularisation</t>
  </si>
  <si>
    <t>7)</t>
  </si>
  <si>
    <t>Capital des fonds</t>
  </si>
  <si>
    <t>8)</t>
  </si>
  <si>
    <t xml:space="preserve"> </t>
  </si>
  <si>
    <t>Capital de l'organisation</t>
  </si>
  <si>
    <t>Capital disponible</t>
  </si>
  <si>
    <t>9)</t>
  </si>
  <si>
    <t>Total Passifs</t>
  </si>
  <si>
    <t>Compte d'exploitation</t>
  </si>
  <si>
    <t>Recettes</t>
  </si>
  <si>
    <t>2024 en CHF</t>
  </si>
  <si>
    <t>2023 en CHF</t>
  </si>
  <si>
    <t>Collectes / dons / legs bruts</t>
  </si>
  <si>
    <t>10)</t>
  </si>
  <si>
    <t>Cotisations membres</t>
  </si>
  <si>
    <t>Cotisations collectivités publiques</t>
  </si>
  <si>
    <t>11)</t>
  </si>
  <si>
    <t>Recettes prestations de service</t>
  </si>
  <si>
    <t>12)</t>
  </si>
  <si>
    <t>Total recettes</t>
  </si>
  <si>
    <t>Dépenses d'exploitation</t>
  </si>
  <si>
    <t>Frais de personnel</t>
  </si>
  <si>
    <t>13)</t>
  </si>
  <si>
    <t>Frais de locaux, énergie, entretien</t>
  </si>
  <si>
    <t>Entretien mobilier, aménagement, véhicules</t>
  </si>
  <si>
    <t>Assurances choses, charges, taxes</t>
  </si>
  <si>
    <t>14)</t>
  </si>
  <si>
    <t>Dépenses liées aux collectes / dons</t>
  </si>
  <si>
    <t>Frais de gestion et d'informatique</t>
  </si>
  <si>
    <t xml:space="preserve">Coûts des organes/frais </t>
  </si>
  <si>
    <t>15)</t>
  </si>
  <si>
    <t>Marketing, actions, relations publiques</t>
  </si>
  <si>
    <t>Cours</t>
  </si>
  <si>
    <t>Achats produits de l'agence de voyage</t>
  </si>
  <si>
    <t>Contributions à d'autres organisations</t>
  </si>
  <si>
    <t>16)</t>
  </si>
  <si>
    <t>Amortissement des biens mobiliers</t>
  </si>
  <si>
    <t>17)</t>
  </si>
  <si>
    <t>Autres frais et dépenses</t>
  </si>
  <si>
    <t>18)</t>
  </si>
  <si>
    <t>Total dépenses</t>
  </si>
  <si>
    <t>Résultat d'exploitation</t>
  </si>
  <si>
    <t>Résultat financier</t>
  </si>
  <si>
    <t>19)</t>
  </si>
  <si>
    <t>Résultat immobilier</t>
  </si>
  <si>
    <t>20)</t>
  </si>
  <si>
    <t>Résultat annuel sans résultat des fonds</t>
  </si>
  <si>
    <t>Fonds avec affectation restreinte</t>
  </si>
  <si>
    <t>21)</t>
  </si>
  <si>
    <t>Variation du capital des fonds</t>
  </si>
  <si>
    <t>Résultat annuel avant attributions et prélèvements</t>
  </si>
  <si>
    <t>Attributions à des fonds</t>
  </si>
  <si>
    <t>Tableau de flux de trésorerie</t>
  </si>
  <si>
    <t>Flux de trésorerie de l'exploitation</t>
  </si>
  <si>
    <t>Résultat annuel avant attribution et prélèvement</t>
  </si>
  <si>
    <t>Amortissement sur biens mobiliers</t>
  </si>
  <si>
    <t>Amortissement des biens immobiliers</t>
  </si>
  <si>
    <t>Variation des actifs financiers (gains de change non réalisés)</t>
  </si>
  <si>
    <t>Diminution / augmentation des créances</t>
  </si>
  <si>
    <t>Augmentation / diminution des dettes à court terme</t>
  </si>
  <si>
    <t>Augmentation / diminution des passifs de régularisation</t>
  </si>
  <si>
    <t>Liquidité provenant d'activités d'exploitation</t>
  </si>
  <si>
    <t>Investissements</t>
  </si>
  <si>
    <t>Acquisitions biens mobiliers</t>
  </si>
  <si>
    <t>Acquisition/investissement de/dans des biens immobiliers</t>
  </si>
  <si>
    <t>Intégration MIS Augmentation du capital propre et fonds Tourisme inclusif</t>
  </si>
  <si>
    <t>Diminution des biens avec affectation restreinte</t>
  </si>
  <si>
    <t>Liquidités provenant d'investissements</t>
  </si>
  <si>
    <t>Augmentation des fonds de liquidités</t>
  </si>
  <si>
    <t>Etat des liquidités en début d'année</t>
  </si>
  <si>
    <t>Etat des liquidités en fin d'année</t>
  </si>
  <si>
    <t>Variation des liquidités</t>
  </si>
  <si>
    <t>Mille mercis !</t>
  </si>
  <si>
    <t>Etat initial</t>
  </si>
  <si>
    <t>Apport</t>
  </si>
  <si>
    <t>Transferts</t>
  </si>
  <si>
    <t>Affectation</t>
  </si>
  <si>
    <t>Variation</t>
  </si>
  <si>
    <t>Etat final</t>
  </si>
  <si>
    <t>internes</t>
  </si>
  <si>
    <t>(Fonds avec affectation restreinte)</t>
  </si>
  <si>
    <t>CHF</t>
  </si>
  <si>
    <t>Fonds sport</t>
  </si>
  <si>
    <t>Fonds centre construction Berne</t>
  </si>
  <si>
    <t>Fonds Tourisme inclusif</t>
  </si>
  <si>
    <t>Fonds vacances enfants</t>
  </si>
  <si>
    <t>Total capital des fonds</t>
  </si>
  <si>
    <t>Fonds développement des structures</t>
  </si>
  <si>
    <t>Total capital de l'organisation</t>
  </si>
  <si>
    <t>Tableau de variation du capital 2023</t>
  </si>
  <si>
    <t>22)</t>
  </si>
  <si>
    <t>Annexe</t>
  </si>
  <si>
    <t>Bases générales sur la présentation comptable</t>
  </si>
  <si>
    <t>La comptabilité de Procap Suisse est conforme aux normes Swiss GAAP RPC (RPC fondamentales et RPC21 et RPC28), aux prescriptions ZEWO et aux dispositions statutaires. Elle reflète, selon le principe «true and fair view», la situation réelle de la fortune, de l’état des finances et du niveau de rendement des produits de Procap Suisse.</t>
  </si>
  <si>
    <t>Consolidation</t>
  </si>
  <si>
    <t xml:space="preserve">Procap Suisse ne possède ni fililales, ni institutions partenaires sur lesquelles elle exerce ou pourrait exercer une influence notoire, un contrôle ou une gestion commune. Les sections et les groupes sportifs de Procap sont des associations indépendantes présentant leur propre comptabilité et, en tant que membres collectifs, elles ont le droit de vote. </t>
  </si>
  <si>
    <t>Organisations, personnes et institutions proches de Procap Suisse</t>
  </si>
  <si>
    <t>Principes régissant l'établissement et l'évaluation du bilan</t>
  </si>
  <si>
    <t>Les comptes annuels sont établis selon le principe du coût de revient ou du coût d’acquisition. Ce dernier est basé sur une comptabilisation ventilée dans différents comptes d’actif et de passif. La comptabilité est tenue en francs suisses (CHF). Les principes fondamentaux d’établissement du bilan sont présentés ci-après:</t>
  </si>
  <si>
    <t xml:space="preserve">Cette position comprend les comptes de caisse, postaux et bancaires. </t>
  </si>
  <si>
    <t xml:space="preserve">Cette position comprend les créances liées aux prestations fournies, le remboursement de l'impôt anticipé, les avoirs WIR et les cautions des locataires. L'évaluation s'effectue à la valeur nominale. </t>
  </si>
  <si>
    <t xml:space="preserve">Cette position comprend les articles que Procap Suisse achète et revend généralement aux sections. </t>
  </si>
  <si>
    <t xml:space="preserve">Cette position reprend les actifs résultants de la délimitation matérielle et temporelle des diverses positions de dépenses et de recettes. L'évaluation s'effectue à la valeur nominale. </t>
  </si>
  <si>
    <t>Actifs financiers</t>
  </si>
  <si>
    <t xml:space="preserve">Cette position comprend les obligations promises, mais non encore versées au jour du bilan. L'évaluation s'effectue à la valeur nominale. </t>
  </si>
  <si>
    <t xml:space="preserve">Cette  position comprend les passifs résultant de la délimitation matérielle et temporelle des diverses positions de dépenses et de recettes. L'évaluation s'effectue à la valeur nominale. </t>
  </si>
  <si>
    <t xml:space="preserve">Cette position comprend les moyens qui peuvent être mis à profit dans le cadre des objectifs statutaires définis par Procap Suisse. </t>
  </si>
  <si>
    <t>Principes régisssant les flux de trésorerie</t>
  </si>
  <si>
    <t>Pour une organisation sociale à but non lucratif telle que Procap Suisse, les liquidités représentent une réserve de numéraires. Elles constituent donc un indicateur de premier ordre pour évaluer la capacité d’action et de prestation que Procap Suisse peut fournir. Le tableau des flux de trésorerie présente la variation des liquidités provenant des activités d’exploitation, d’investissement et de financement. Le tableau des flux de trésorerie est établi selon la méthode indirecte.</t>
  </si>
  <si>
    <t>Principes régissant le tableau de variation du capital 2023/2024</t>
  </si>
  <si>
    <t>Le tableau de variation du capital présente l'évolution de chacune des composantes du capital.</t>
  </si>
  <si>
    <t>Remarques sur les différentes positions du bilan et du compte de résultat</t>
  </si>
  <si>
    <t>1) Liquidités</t>
  </si>
  <si>
    <t>Caisses</t>
  </si>
  <si>
    <t>Poste</t>
  </si>
  <si>
    <t>Banques</t>
  </si>
  <si>
    <t>Total des liquidités</t>
  </si>
  <si>
    <t>2) Créances</t>
  </si>
  <si>
    <t>Créances envers des tiers</t>
  </si>
  <si>
    <t>Créances envers les sections</t>
  </si>
  <si>
    <t>Total des créances</t>
  </si>
  <si>
    <t>3) Actifs de régularisation</t>
  </si>
  <si>
    <t>4) Biens mobiliers et immobiliers</t>
  </si>
  <si>
    <t>Informatique</t>
  </si>
  <si>
    <t>Mobilier</t>
  </si>
  <si>
    <t>Immobilier</t>
  </si>
  <si>
    <t>Total</t>
  </si>
  <si>
    <t>Amortissements cumulés</t>
  </si>
  <si>
    <t>Valeur d'achat 2023</t>
  </si>
  <si>
    <t>Etat au 01.01.2023</t>
  </si>
  <si>
    <t>Investitionen 2023</t>
  </si>
  <si>
    <t>Etat au 31.12.2023</t>
  </si>
  <si>
    <t>Amortissements 2023</t>
  </si>
  <si>
    <t>Valeurs comptables nettes au 01.01.2023</t>
  </si>
  <si>
    <t>Valeurs comptables nettes au 31.12.2023</t>
  </si>
  <si>
    <t xml:space="preserve">Procap Suisse ne tient pas de comptabilité des immobilisations. Au cours des années précédentes, les entrées ont été cumulées à la valeur d'acquisition et les amortissements correspondants ont également été cumulés. Les sorties/ventes dans l'informatique et les biens mobiliers n'ont pas été indiquées dans le tableau des immobilisations. Dans la comptabilité, la valeur comptable nette de ces immobilisations corporelles est toujours indiquée correctement. </t>
  </si>
  <si>
    <t>5) Biens financiers</t>
  </si>
  <si>
    <t>Parts sociales</t>
  </si>
  <si>
    <t>Participations</t>
  </si>
  <si>
    <t>Placements financiers</t>
  </si>
  <si>
    <t>Total des placements financiers</t>
  </si>
  <si>
    <t>6) Dettes à court terme</t>
  </si>
  <si>
    <t>Dettes envers les sections / groupes sportifs</t>
  </si>
  <si>
    <t>Dettes envers des tiers</t>
  </si>
  <si>
    <t>Total dettes à court terme</t>
  </si>
  <si>
    <t>Fonds du sport</t>
  </si>
  <si>
    <t>Fonds construction Berne</t>
  </si>
  <si>
    <t>Fonds tourisme inclusif</t>
  </si>
  <si>
    <t>Total fonds avec affectation</t>
  </si>
  <si>
    <t>restreinte</t>
  </si>
  <si>
    <t>Remarques sur les diverses positions du compte d'exploitation</t>
  </si>
  <si>
    <t>Réparties par département, les dépenses se présentent comme suit:</t>
  </si>
  <si>
    <t>Direction et administration de l'association, politique sociale</t>
  </si>
  <si>
    <t>Recherche de fonds</t>
  </si>
  <si>
    <t>Formation et Sensibilisation</t>
  </si>
  <si>
    <t>Marketing / relations publiques</t>
  </si>
  <si>
    <t>Service juridique</t>
  </si>
  <si>
    <t>Voyages et Sport</t>
  </si>
  <si>
    <t>Construction / entremise de logement</t>
  </si>
  <si>
    <t>Services aux sections</t>
  </si>
  <si>
    <t>Centres de conseil</t>
  </si>
  <si>
    <t>Total frais de personnel</t>
  </si>
  <si>
    <t>Benevol</t>
  </si>
  <si>
    <t>Groupe des jeunes Procap</t>
  </si>
  <si>
    <t>Fédération suisse du voyage</t>
  </si>
  <si>
    <t>Alliance Enfance</t>
  </si>
  <si>
    <t>Autres organisations</t>
  </si>
  <si>
    <t>Total contributions à d'autres organisations</t>
  </si>
  <si>
    <t>Les amortissements des équipements mobiliers se décomposent en:</t>
  </si>
  <si>
    <t>Amortissement sur informatique</t>
  </si>
  <si>
    <t>Amortissement sur  mobilier</t>
  </si>
  <si>
    <t>Total amortissements des équipements mobiliers</t>
  </si>
  <si>
    <t>Recettes des titres et placements financiers</t>
  </si>
  <si>
    <t>Intérêts, dividendes, bénéfices par des opérations de change</t>
  </si>
  <si>
    <t>Emoluments bancaires et postaux, pertes de change</t>
  </si>
  <si>
    <t>Total du résultat financier</t>
  </si>
  <si>
    <t>Dépenses immobilières</t>
  </si>
  <si>
    <t>Revenus de location</t>
  </si>
  <si>
    <t>Total du résultat immobilier</t>
  </si>
  <si>
    <t>Explications sur les positions du tableau de flux de trésorerie</t>
  </si>
  <si>
    <t>Le tableau des flux de trésorerie présente les variations des liquidités provenant des activités d'exploitation, d'investissement et de financement.</t>
  </si>
  <si>
    <t xml:space="preserve">Les fonds énumérés sont utilisés conformément à leur désignation. </t>
  </si>
  <si>
    <t>Autres informations annexes</t>
  </si>
  <si>
    <t>Eléments hors bilan</t>
  </si>
  <si>
    <t>Contribution sous forme de travail bénévole</t>
  </si>
  <si>
    <t>Engagements hors bilan</t>
  </si>
  <si>
    <t>Leasing véhicule</t>
  </si>
  <si>
    <t>Location fotocopieurs</t>
  </si>
  <si>
    <t>Location bureaux et archives</t>
  </si>
  <si>
    <t>Chiffres clés selon les directives ZEWO</t>
  </si>
  <si>
    <t>Coûts des projets et des prestations</t>
  </si>
  <si>
    <t>Charge administrative</t>
  </si>
  <si>
    <t>Charge administrative association</t>
  </si>
  <si>
    <t>Total des dépenses</t>
  </si>
  <si>
    <t>Irene Hodel, responsable Finances et service centraux, Membre de la Direction</t>
  </si>
  <si>
    <t>23)</t>
  </si>
  <si>
    <t>Augmentation / diminution des dettes à long terme</t>
  </si>
  <si>
    <t>Tableau de variation du capital 2024</t>
  </si>
  <si>
    <t>aux comptes 2024</t>
  </si>
  <si>
    <t>Dettes à long terme</t>
  </si>
  <si>
    <t>Valeur d'achat 2024</t>
  </si>
  <si>
    <t>Etat au 01.01.2024</t>
  </si>
  <si>
    <t>Investitionen 2024</t>
  </si>
  <si>
    <t>Etat au 31.12.2024</t>
  </si>
  <si>
    <t>Amortissements 2024</t>
  </si>
  <si>
    <t>Valeurs comptables nettes au 01.01.2024</t>
  </si>
  <si>
    <t>Valeurs comptables nettes au 31.12.2024</t>
  </si>
  <si>
    <t>Immobilie aus Legat</t>
  </si>
  <si>
    <t>10) Capital de fonds</t>
  </si>
  <si>
    <t>12) Résultat net des collectes/dons</t>
  </si>
  <si>
    <t>14) Recettes des prestations</t>
  </si>
  <si>
    <t>15) Frais de personnel</t>
  </si>
  <si>
    <t>16) Assurances choses, charges, taxes</t>
  </si>
  <si>
    <t>17) Coûts des organes / frais</t>
  </si>
  <si>
    <t xml:space="preserve">Inclusion Handicap </t>
  </si>
  <si>
    <t>TPS Travel</t>
  </si>
  <si>
    <t>18) Contributions à d'autres organisations</t>
  </si>
  <si>
    <t>19) Amortissement des équipements mobiliers</t>
  </si>
  <si>
    <t>20)  Autres frais et dépenses</t>
  </si>
  <si>
    <t>21) Résultat financier</t>
  </si>
  <si>
    <t>22) Résultat immobilier</t>
  </si>
  <si>
    <t>23) Fonds avec affectation restreinte</t>
  </si>
  <si>
    <t>Pour plus de détail sur les modifications intervenues dans le fonds, se référer au tableau de variation du capital 2023/2024</t>
  </si>
  <si>
    <t>24) Fonds avec affectation restreinte</t>
  </si>
  <si>
    <t>Explications sur les positions relatives au taleau de variation du capital 2023 / 2024</t>
  </si>
  <si>
    <t>8) Dettes à long terme</t>
  </si>
  <si>
    <t>7) Régularisation du passif</t>
  </si>
  <si>
    <t xml:space="preserve">Plus de 100'000 donatrices et donateurs soutiennent régulièrement Procap Suisse par un don. Plusieurs personnes ont également fait un legs à Procap Suisse en 2024. Et enfin, nous recevons des dons réguliers de fondations et de sponsors. Sans ce soutien, Procap Suisse ne pourrait pas poursuivre son important travail d'aide à l'entraide. </t>
  </si>
  <si>
    <t>Ce poste comprend le ducroire pour les loyers non encaissés du bien immobilier provenant du legs.</t>
  </si>
  <si>
    <t>CI Maladies rares</t>
  </si>
  <si>
    <t>Fonds de garantie de la branche suisse du voyage</t>
  </si>
  <si>
    <t>Association Suisse sans obstacles</t>
  </si>
  <si>
    <t>Association pour une Suisse inclusive</t>
  </si>
  <si>
    <t>En 2024, l'assurance responsabilité civile professionnelle a accordé un remboursement pour l'absence de sinistre.</t>
  </si>
  <si>
    <t>Total des contributions</t>
  </si>
  <si>
    <t>Cantons</t>
  </si>
  <si>
    <t>Office fédéral des assurances sociales</t>
  </si>
  <si>
    <t>13) Contributions des collectivités publiques</t>
  </si>
  <si>
    <t>Dons affectés issus d'héritages</t>
  </si>
  <si>
    <t>Dons non affectés issus d'héritages</t>
  </si>
  <si>
    <t>Dons / collectes affectés</t>
  </si>
  <si>
    <t>Dons / collectes non affectés</t>
  </si>
  <si>
    <t>Les recettes des collectes, dons et legs se composent comme suit:</t>
  </si>
  <si>
    <t>Résultat net des collectes</t>
  </si>
  <si>
    <t>Frais collectes / dons</t>
  </si>
  <si>
    <t>Part aux collectes des sections</t>
  </si>
  <si>
    <t>11) Capital de l'organisation</t>
  </si>
  <si>
    <t>9) Provisions</t>
  </si>
  <si>
    <t>Total dettes à long terme</t>
  </si>
  <si>
    <t>Prêt hypothécaire issu d'un legs</t>
  </si>
  <si>
    <t>Ce poste comprend une hypothèque qui a été transférée avec le bien immobilier dans le cadre d'un legs. L'évaluation est effectuée à la valeur nominale.</t>
  </si>
  <si>
    <t>La structure du compte de résultats 2024 a été adaptée. Afin de garantir la comparabilité, les chiffres de l'année précédente ont également été adaptés à la nouvelle structure. Aucune réévaluation n'a été effectuée.</t>
  </si>
  <si>
    <t>Résultat annuel</t>
  </si>
  <si>
    <t xml:space="preserve">Augmentation / diminution des provisions </t>
  </si>
  <si>
    <t>Provisions</t>
  </si>
  <si>
    <t>31.12.2024 en CHF</t>
  </si>
  <si>
    <t>31.12.2023 en CHF</t>
  </si>
  <si>
    <t>Procap Suisse s'engage pour une société inclusive qui garantisse aux personnes en situations de handicap une participation pleine et entière à la vie en société. Toujours plus de personnes sans handicap deviennent membres solidaires de notre association et renforcent notre engagement en faveur des personnes en situations de handicap.</t>
  </si>
  <si>
    <t>Procap Suisse, en tant que partenaire contractuel de l'Office fédéral des assurances sociales, reçoit un peu plus 
de CHF 7,3 millions de francs d'aides financières par an. Comme Procap Suisse ne fournit pas elle-même toutes les prestations, des contrats correspondants ont été conclus avec des sous-contractants. 
Les subventions d'environ CHF 3,4 millions non comptabilisées dans le compte de résultat de Procap Suisse sont transmises à ces sous-contractants.</t>
  </si>
  <si>
    <t xml:space="preserve">Procap Suisse comptabilise séparément les frais administratifs de l'association, car ceux-ci ne sont pas 
directement liés aux activités de Procap Suisse en matière de projets, de prestations et de recherche de fonds. </t>
  </si>
  <si>
    <t>La contribution de l'AI pour les prestations de l'art. 74 LAI est affectée. Au moment de l'établissement des 
comptes annuels, il n'était pas encore clair si et dans quelle mesure des ressources devaient être apportées 
à un fonds en vertu de l'art. 74 LAI.</t>
  </si>
  <si>
    <t xml:space="preserve">Sans le travail bénévole, notamment dans le domaine des voyages et du sport, Procap Suisse ne pourrait 
pas fournir ses prestations dans cette mesure et à ces coûts. En 2024, environ 67'000 heures de travail ont 
été effectuées par les responsables et accompagnants de voyages. Cela correspond à environ 34 postes 
à temps plein. Ils ont rempli un total de 560 missions et se sont occupés d'environ 1200 personnes. </t>
  </si>
  <si>
    <t xml:space="preserve">Procap Suisse et l'Union suisse des aveugles détiennent chacune 50% de la société Helptext Sàrl. Cette participation se traduit par un revenu avoisinant 49'760.00 CHF par an. Par ailleurs, Procap Suisse participe par une contribution annuelle à Inclusion Handicap et à d'autres organisations. </t>
  </si>
  <si>
    <t xml:space="preserve">Cette position comprend une participation et des placements/fonds de titres auprès de la banque Cler. L'évaluation se fait à la valeur du marché. </t>
  </si>
  <si>
    <t>Cette position comprend quatre fonds servant aux affectations ad hoc. Les ressources du fonds du sport sont allouées aux activités sportives, celles du fonds de construction de Berne aux activités liées au domaine de la construction dans le canton de Berne. Le fonds tourisme est utilisé pour compenser les projets et les dépenses liés au tourisme sans obstacles. Le fonds pour les vacances des enfants en situation de handicap est utilisé à cette fin.</t>
  </si>
  <si>
    <t>Attribution / prélèvement fonds structures</t>
  </si>
  <si>
    <t>Ce poste comprend les acquisistions informatiques et les biens mobiliers dont Procap Suisse a besoin pour fournir ses prestations. En outre, ce poste comprend des biens immobiliers dont Procap Suisse est propriétaire sans restriction et qu'elle utilise en grande partie elle-même. Suite à un legs, Procap a reçu un appartement qui a été comptabilisé dans les biens immobiliers. En contrepartie, une hypothèque de CHF 245 000.00 a été comptabilisée dans les créances à long terme. L'évaluation des biens mobiliers et de l'informatique se fait à la valeur d'acquisition, déduction faite des amortissements planifiés, en partant d'une durée d'utilisation de 10 ans pour les biens mobiliers et de 5 ans pour l'informatique à partir de 2023. Les acquisitions inférieures à CHF 1'000.00 ne sont pas activées. L'évaluation des biens immobiliers se fait à la valeur d'acquisition, déduction faite des amortissements effectués, en supposant une durée d'utilisation de 30 ans.</t>
  </si>
  <si>
    <t>Cette position comptabilise la délimitation de la récolte de fonds à hauteur de CHF 277'600.00 environ 
(année précédente CHF 290'600.00), les délimitations des voyages à hauteur de CHF 73'100.00 (année 
précédente CHF 70'300.00), les contributions cantonales non encore encaissées pour 2024 de 
CHF 114'830.00 (année précédente CHF 98'780.00) et d'autres régularisations diverses.</t>
  </si>
  <si>
    <t>Les charges de personnel ont diminué d'environ CHF 113'040.00 par rapport à l'année précédente. La rémunération des deux membres de la direction s'est élevée en tout à CHF 351'975.00 (année précédente: CHF 316'451.00). Environ 48% de cette somme correspond à leur fonction de membres de la direction et les 52% restants à leurs fonctions dans leurs départements respectifs. L'augmentation de la rémunération s'explique par la période de mise au courant du nouveau membre de la direction. Le rapport entre le salaire le plus bas et le salaire le plus élevé était de 1 à 2.8 (année précédente 3.0). Au total, 102 personnes (année précédente 97) étaient employées à 68,60 postes à temps plein (année précédente 65,00). Parmi elles, 12 personnes (année précédente 11) pour 7,1 postes (année précédente 6,1) sont des personnes avec un handicap reconnu par l'AI.</t>
  </si>
  <si>
    <t xml:space="preserve">Ce poste comprend, entre autres, les frais de l'assemblée des délégués et de la conférence des présidents, les 
frais du comité central et du bureau du comité central ainsi que les frais de l'organe de révision. En 2024, les membres du comité central ont reçu un total de CHF 51'896.35 (année précédente CHF 33'072.90) en indemnités, frais et honoraires. Le président a reçu un total de CHF 23'137.05 (année précédente CHF 11'334.85), répartis en honoraires CHF 16'425.00 (année précédente CHF 5'075.00), en indemnités forfaitaires CHF 5'300.00
(année précédente CHF 5'300.00) et en remboursement de frais CHF 1'412.05 (année précédente CHF 958.85). </t>
  </si>
  <si>
    <t>Les parts sociales sont des certificats d'actions de l'association d'agences de voyages TravelTradeServices TTS, à laquelle Procap Suisse a adhéré en 2016. TTS a été liquidé en 2024. Dividende de liquidation brut de CHF 510.65.</t>
  </si>
  <si>
    <t xml:space="preserve">En ce qui concerne les participations, il s'agit d'une participation à Help-Tex Sàrl de 50% pour CHF 25'000. Help-Tex Sàrl organise des récoltes de vêtements et de chaussures usagés en faveur de Procap Suisse et de l'Union suisse des aveugles (Blindenbund). </t>
  </si>
  <si>
    <t>Les placements financiers concernent des parts de la solution de placement Banque Cler "Revenu durable". 
Le produit de ces placements s'élève en 2024 à CHF 679.17 de dividendes (année précédente CHF 208.67) ainsi qu'à un gain de cours non réalisé de CHF 33'116.54 (année précédente CHF 7'704.83).</t>
  </si>
  <si>
    <t>Un montant de CHF 100'000.00 a été provisionné pour l'appartement reçu dans le cadre d'un legs, afin de couvrir les éventuels frais d'entretien et de rénovation.</t>
  </si>
  <si>
    <t>Un montant total de CHF 8'748.76 a été imputé au capital libre. Ce montant se compose du résultat 
annuel de CHF -2'251.24 et de prélèvements sur le fonds de CHF 11'000.00.</t>
  </si>
  <si>
    <t>Cette position comptabilise les soldes de vacances et d’heures supplémentaires des collaborateurs à hauteur de
CHF 288'400.00 environ (année précédente CHF 403'400.00), la délimitation de la récolte de fonds à hauteur de
CHF 455'350.00 environ (année précédente CHF 456'600.00), les délimitations des projets à hauteur de 
CHF 130'000.00 environ (année précédente CHF 188'650.00), la délimitation des prestations de service à hauteur de CHF 191'150.00 (année précédente CHF 239'900.00) et d’autres délimitations.</t>
  </si>
  <si>
    <t>Le produit des prestations a diminué de CHF 140'900.00 par rapport à l'année précédente. Cette position reprend les recettes issues de la vente de voyages et de camps sportifs à hauteur d'environ CHF 2'582'100.00 (année
précédente CHF 2'806'300.00), des prestations du service juridique à hauteur d'environ CHF 651'600.00 (année
précédente  CHF 788'500.00), des prestations dans le domaine de la construction  ainsi que de la Formation&amp;Sensibilisation d'environ CHF 1'228'200.00 (année précédente CHF 1'134'100.00) et la facturation de prestations centrales de CHF 527'300.00 (année précédente CHF 392'500.00), dont CHF 134'970.00 de frais informatiques. La contribution de CHF 2'000.00 de la Fondation suisse pour l'encouragement du sport est comptabilisée sous les prestations. Cette contribution de base est affectée à un but précis et est utilisée dans le sens de la promotion générale du sport.</t>
  </si>
  <si>
    <t>Cette position comprend le produit des locations et propre et à des tiers, déduction faite des charges et des coûts directs relatifs aux bien immobiliers ainsi que des amortissements, pour un montant de CHF 103'080.00 (année précédente CHF 151'597.00).</t>
  </si>
  <si>
    <t xml:space="preserve">Le résultat net des collectes a diminué de CHF 21'160.00 par rapport à l'année précédente. Outre les produits de la collecte, ce poste comprend également des contributions à divers projets. En 2024, le même nombre de projets a été réalisé que l'année précédente. Nous avons enregistré une augmentation des dons en dehors du produit des collectes et une diminution des legs.Un montant de CHF 46'070.00 de plus que l'année précédente a été distribué aux sections. Le produit net des mailings est identique à celui de l'année précédente. </t>
  </si>
  <si>
    <t>Augmentation / diminution des actifs de régularisation</t>
  </si>
  <si>
    <t>Augmentation / diminution des stocks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</si>
</sst>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24" x14ac:knownFonts="1">
    <font>
      <sz val="11"/>
      <color theme="1"/>
      <name val="Aptos Narrow"/>
      <family val="2"/>
      <scheme val="minor"/>
    </font>
    <font>
      <sz val="11"/>
      <color theme="1"/>
      <name val="Aptos Narrow"/>
      <family val="2"/>
      <scheme val="minor"/>
    </font>
    <font>
      <sz val="28"/>
      <color indexed="62"/>
      <name val="Arial"/>
      <family val="2"/>
    </font>
    <font>
      <sz val="11"/>
      <color indexed="8"/>
      <name val="Arial"/>
      <family val="2"/>
    </font>
    <font>
      <sz val="11"/>
      <color indexed="8"/>
      <name val="Calibri"/>
      <family val="2"/>
    </font>
    <font>
      <sz val="12"/>
      <name val="Arial"/>
      <family val="2"/>
    </font>
    <font>
      <b/>
      <sz val="12"/>
      <color indexed="8"/>
      <name val="Arial"/>
      <family val="2"/>
    </font>
    <font>
      <sz val="12"/>
      <color indexed="8"/>
      <name val="Arial"/>
      <family val="2"/>
    </font>
    <font>
      <b/>
      <sz val="12"/>
      <name val="Arial"/>
      <family val="2"/>
    </font>
    <font>
      <i/>
      <sz val="12"/>
      <color indexed="8"/>
      <name val="Arial"/>
      <family val="2"/>
    </font>
    <font>
      <sz val="12"/>
      <color theme="1"/>
      <name val="Arial"/>
      <family val="2"/>
    </font>
    <font>
      <sz val="12"/>
      <color rgb="FFFF0000"/>
      <name val="Arial"/>
      <family val="2"/>
    </font>
    <font>
      <sz val="12"/>
      <color rgb="FF00B0F0"/>
      <name val="Arial"/>
      <family val="2"/>
    </font>
    <font>
      <b/>
      <sz val="12"/>
      <color rgb="FF000000"/>
      <name val="Arial"/>
      <family val="2"/>
    </font>
    <font>
      <b/>
      <sz val="12"/>
      <color theme="1"/>
      <name val="Arial"/>
      <family val="2"/>
    </font>
    <font>
      <sz val="12"/>
      <color theme="0"/>
      <name val="Arial"/>
      <family val="2"/>
    </font>
    <font>
      <sz val="12"/>
      <color indexed="62"/>
      <name val="Arial"/>
      <family val="2"/>
    </font>
    <font>
      <b/>
      <sz val="12"/>
      <color theme="1"/>
      <name val="Aptos Narrow"/>
      <family val="2"/>
      <scheme val="minor"/>
    </font>
    <font>
      <sz val="12"/>
      <color theme="1"/>
      <name val="Aptos Narrow"/>
      <family val="2"/>
      <scheme val="minor"/>
    </font>
    <font>
      <sz val="12"/>
      <color rgb="FFFF0000"/>
      <name val="Aptos Narrow"/>
      <family val="2"/>
      <scheme val="minor"/>
    </font>
    <font>
      <b/>
      <sz val="12"/>
      <name val="Aptos Narrow"/>
      <family val="2"/>
      <scheme val="minor"/>
    </font>
    <font>
      <sz val="12"/>
      <name val="Aptos Narrow"/>
      <family val="2"/>
      <scheme val="minor"/>
    </font>
    <font>
      <b/>
      <sz val="12"/>
      <color rgb="FFFF0000"/>
      <name val="Aptos Narrow"/>
      <family val="2"/>
      <scheme val="minor"/>
    </font>
    <font>
      <b/>
      <sz val="12"/>
      <color rgb="FFFF0000"/>
      <name val="Arial"/>
      <family val="2"/>
    </font>
  </fonts>
  <fills count="2">
    <fill>
      <patternFill patternType="none"/>
    </fill>
    <fill>
      <patternFill patternType="gray125"/>
    </fill>
  </fills>
  <borders count="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medium">
        <color indexed="64"/>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43" fontId="4" fillId="0" borderId="0" applyFont="0" applyFill="0" applyBorder="0" applyAlignment="0" applyProtection="0"/>
  </cellStyleXfs>
  <cellXfs count="213">
    <xf numFmtId="0" fontId="0" fillId="0" borderId="0" xfId="0"/>
    <xf numFmtId="0" fontId="2" fillId="0" borderId="0" xfId="0" applyFont="1"/>
    <xf numFmtId="0" fontId="3" fillId="0" borderId="0" xfId="0" applyFont="1"/>
    <xf numFmtId="0" fontId="3" fillId="0" borderId="0" xfId="0" applyFont="1" applyAlignment="1">
      <alignment horizontal="right"/>
    </xf>
    <xf numFmtId="0" fontId="6" fillId="0" borderId="0" xfId="0" applyFont="1" applyAlignment="1">
      <alignment horizontal="left" vertical="center"/>
    </xf>
    <xf numFmtId="0" fontId="7" fillId="0" borderId="0" xfId="0" applyFont="1" applyAlignment="1">
      <alignment vertic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Alignment="1">
      <alignment horizontal="right" vertical="center"/>
    </xf>
    <xf numFmtId="0" fontId="7" fillId="0" borderId="0" xfId="0" applyFont="1" applyAlignment="1">
      <alignment horizontal="center" vertical="center"/>
    </xf>
    <xf numFmtId="4" fontId="7" fillId="0" borderId="0" xfId="0" applyNumberFormat="1" applyFont="1" applyAlignment="1">
      <alignment vertical="center"/>
    </xf>
    <xf numFmtId="4" fontId="5" fillId="0" borderId="0" xfId="0" applyNumberFormat="1" applyFont="1" applyAlignment="1">
      <alignment vertical="center"/>
    </xf>
    <xf numFmtId="0" fontId="5" fillId="0" borderId="0" xfId="0" applyFont="1" applyAlignment="1">
      <alignment vertical="center"/>
    </xf>
    <xf numFmtId="0" fontId="7" fillId="0" borderId="1" xfId="0" applyFont="1" applyBorder="1" applyAlignment="1">
      <alignment vertical="center"/>
    </xf>
    <xf numFmtId="4" fontId="5" fillId="0" borderId="1" xfId="0" applyNumberFormat="1" applyFont="1" applyBorder="1" applyAlignment="1">
      <alignment vertical="center"/>
    </xf>
    <xf numFmtId="4" fontId="6" fillId="0" borderId="0" xfId="0" applyNumberFormat="1" applyFont="1" applyAlignment="1">
      <alignment vertical="center"/>
    </xf>
    <xf numFmtId="4" fontId="8" fillId="0" borderId="0" xfId="0" applyNumberFormat="1" applyFont="1" applyAlignment="1">
      <alignment vertical="center"/>
    </xf>
    <xf numFmtId="4" fontId="7" fillId="0" borderId="1" xfId="0" applyNumberFormat="1" applyFont="1" applyBorder="1" applyAlignment="1">
      <alignment vertical="center"/>
    </xf>
    <xf numFmtId="0" fontId="7" fillId="0" borderId="2" xfId="0" applyFont="1" applyBorder="1" applyAlignment="1">
      <alignment vertical="center"/>
    </xf>
    <xf numFmtId="4" fontId="6" fillId="0" borderId="2" xfId="0" applyNumberFormat="1" applyFont="1" applyBorder="1" applyAlignment="1">
      <alignment vertical="center"/>
    </xf>
    <xf numFmtId="0" fontId="6" fillId="0" borderId="3" xfId="0" applyFont="1" applyBorder="1" applyAlignment="1">
      <alignment vertical="center"/>
    </xf>
    <xf numFmtId="4" fontId="6" fillId="0" borderId="3" xfId="0" applyNumberFormat="1" applyFont="1" applyBorder="1" applyAlignment="1">
      <alignment vertical="center"/>
    </xf>
    <xf numFmtId="0" fontId="7" fillId="0" borderId="1" xfId="0" applyFont="1" applyBorder="1" applyAlignment="1">
      <alignment horizontal="center" vertical="center"/>
    </xf>
    <xf numFmtId="0" fontId="6" fillId="0" borderId="0" xfId="0" applyFont="1"/>
    <xf numFmtId="0" fontId="7" fillId="0" borderId="0" xfId="0" applyFont="1"/>
    <xf numFmtId="0" fontId="6" fillId="0" borderId="1" xfId="0" applyFont="1" applyBorder="1" applyAlignment="1">
      <alignment vertical="center"/>
    </xf>
    <xf numFmtId="0" fontId="5" fillId="0" borderId="1" xfId="0" applyFont="1" applyBorder="1" applyAlignment="1">
      <alignment horizontal="center" vertical="center"/>
    </xf>
    <xf numFmtId="4" fontId="6" fillId="0" borderId="1" xfId="0" applyNumberFormat="1" applyFont="1" applyBorder="1" applyAlignment="1">
      <alignment vertical="center"/>
    </xf>
    <xf numFmtId="0" fontId="5" fillId="0" borderId="0" xfId="0" applyFont="1" applyAlignment="1">
      <alignment horizontal="center" vertical="center"/>
    </xf>
    <xf numFmtId="0" fontId="6" fillId="0" borderId="0" xfId="0" applyFont="1" applyAlignment="1">
      <alignment horizontal="center"/>
    </xf>
    <xf numFmtId="0" fontId="6" fillId="0" borderId="0" xfId="0" applyFont="1" applyAlignment="1">
      <alignment horizontal="right"/>
    </xf>
    <xf numFmtId="0" fontId="7" fillId="0" borderId="0" xfId="0" applyFont="1" applyAlignment="1">
      <alignment horizontal="center"/>
    </xf>
    <xf numFmtId="4" fontId="7" fillId="0" borderId="0" xfId="0" applyNumberFormat="1" applyFont="1"/>
    <xf numFmtId="4" fontId="10" fillId="0" borderId="0" xfId="0" applyNumberFormat="1" applyFont="1"/>
    <xf numFmtId="0" fontId="11" fillId="0" borderId="0" xfId="0" applyFont="1" applyAlignment="1">
      <alignment vertical="center"/>
    </xf>
    <xf numFmtId="0" fontId="7" fillId="0" borderId="1" xfId="0" applyFont="1" applyBorder="1"/>
    <xf numFmtId="0" fontId="7" fillId="0" borderId="1" xfId="0" applyFont="1" applyBorder="1" applyAlignment="1">
      <alignment horizontal="center"/>
    </xf>
    <xf numFmtId="4" fontId="5" fillId="0" borderId="0" xfId="0" applyNumberFormat="1" applyFont="1"/>
    <xf numFmtId="0" fontId="6" fillId="0" borderId="2" xfId="0" applyFont="1" applyBorder="1"/>
    <xf numFmtId="0" fontId="6" fillId="0" borderId="2" xfId="0" applyFont="1" applyBorder="1" applyAlignment="1">
      <alignment horizontal="center"/>
    </xf>
    <xf numFmtId="4" fontId="6" fillId="0" borderId="0" xfId="0" applyNumberFormat="1" applyFont="1"/>
    <xf numFmtId="4" fontId="6" fillId="0" borderId="2" xfId="0" applyNumberFormat="1" applyFont="1" applyBorder="1"/>
    <xf numFmtId="0" fontId="5" fillId="0" borderId="0" xfId="0" applyFont="1" applyAlignment="1">
      <alignment horizontal="center"/>
    </xf>
    <xf numFmtId="0" fontId="12" fillId="0" borderId="0" xfId="0" applyFont="1" applyAlignment="1">
      <alignment horizontal="center"/>
    </xf>
    <xf numFmtId="4" fontId="12" fillId="0" borderId="0" xfId="0" applyNumberFormat="1" applyFont="1"/>
    <xf numFmtId="0" fontId="6" fillId="0" borderId="3" xfId="0" applyFont="1" applyBorder="1"/>
    <xf numFmtId="0" fontId="6" fillId="0" borderId="3" xfId="0" applyFont="1" applyBorder="1" applyAlignment="1">
      <alignment horizontal="center"/>
    </xf>
    <xf numFmtId="4" fontId="6" fillId="0" borderId="3" xfId="0" applyNumberFormat="1" applyFont="1" applyBorder="1"/>
    <xf numFmtId="0" fontId="8" fillId="0" borderId="3" xfId="0" applyFont="1" applyBorder="1"/>
    <xf numFmtId="0" fontId="5" fillId="0" borderId="0" xfId="0" applyFont="1"/>
    <xf numFmtId="0" fontId="5" fillId="0" borderId="1" xfId="0" applyFont="1" applyBorder="1"/>
    <xf numFmtId="4" fontId="7" fillId="0" borderId="1" xfId="0" applyNumberFormat="1" applyFont="1" applyBorder="1"/>
    <xf numFmtId="0" fontId="14" fillId="0" borderId="3" xfId="0" applyFont="1" applyBorder="1"/>
    <xf numFmtId="4" fontId="8" fillId="0" borderId="3" xfId="0" applyNumberFormat="1" applyFont="1" applyBorder="1"/>
    <xf numFmtId="0" fontId="14" fillId="0" borderId="0" xfId="0" applyFont="1"/>
    <xf numFmtId="0" fontId="14" fillId="0" borderId="0" xfId="0" applyFont="1" applyAlignment="1">
      <alignment horizontal="right"/>
    </xf>
    <xf numFmtId="0" fontId="10" fillId="0" borderId="0" xfId="0" applyFont="1"/>
    <xf numFmtId="0" fontId="10" fillId="0" borderId="0" xfId="0" applyFont="1" applyAlignment="1">
      <alignment horizontal="right"/>
    </xf>
    <xf numFmtId="4" fontId="7" fillId="0" borderId="5" xfId="0" applyNumberFormat="1" applyFont="1" applyBorder="1"/>
    <xf numFmtId="4" fontId="14" fillId="0" borderId="1" xfId="0" applyNumberFormat="1" applyFont="1" applyBorder="1"/>
    <xf numFmtId="4" fontId="6" fillId="0" borderId="1" xfId="0" applyNumberFormat="1" applyFont="1" applyBorder="1"/>
    <xf numFmtId="4" fontId="14" fillId="0" borderId="3" xfId="0" applyNumberFormat="1" applyFont="1" applyBorder="1"/>
    <xf numFmtId="4" fontId="7" fillId="0" borderId="0" xfId="0" applyNumberFormat="1" applyFont="1" applyAlignment="1">
      <alignment horizontal="right"/>
    </xf>
    <xf numFmtId="0" fontId="7" fillId="0" borderId="0" xfId="0" applyFont="1" applyAlignment="1">
      <alignment horizontal="right"/>
    </xf>
    <xf numFmtId="0" fontId="6" fillId="0" borderId="1" xfId="0" applyFont="1" applyBorder="1" applyAlignment="1">
      <alignment horizontal="center"/>
    </xf>
    <xf numFmtId="0" fontId="6" fillId="0" borderId="1" xfId="0" applyFont="1" applyBorder="1" applyAlignment="1">
      <alignment horizontal="right"/>
    </xf>
    <xf numFmtId="4" fontId="15" fillId="0" borderId="0" xfId="0" applyNumberFormat="1" applyFont="1"/>
    <xf numFmtId="0" fontId="6" fillId="0" borderId="1" xfId="0" applyFont="1" applyBorder="1"/>
    <xf numFmtId="43" fontId="10" fillId="0" borderId="1" xfId="2" applyFont="1" applyBorder="1"/>
    <xf numFmtId="0" fontId="16" fillId="0" borderId="0" xfId="0" applyFont="1"/>
    <xf numFmtId="0" fontId="6" fillId="0" borderId="0" xfId="0" applyFont="1" applyAlignment="1">
      <alignment horizontal="left" vertical="top" wrapText="1"/>
    </xf>
    <xf numFmtId="0" fontId="17" fillId="0" borderId="0" xfId="0" applyFont="1" applyAlignment="1">
      <alignment horizontal="left" vertical="top" wrapText="1"/>
    </xf>
    <xf numFmtId="0" fontId="18" fillId="0" borderId="0" xfId="0" applyFont="1" applyAlignment="1">
      <alignment horizontal="left" vertical="top" wrapText="1"/>
    </xf>
    <xf numFmtId="0" fontId="10" fillId="0" borderId="0" xfId="0" applyFont="1" applyAlignment="1">
      <alignment horizontal="left" vertical="top" wrapText="1" readingOrder="1"/>
    </xf>
    <xf numFmtId="0" fontId="7" fillId="0" borderId="0" xfId="0" applyFont="1" applyAlignment="1">
      <alignment horizontal="justify" wrapText="1"/>
    </xf>
    <xf numFmtId="0" fontId="6" fillId="0" borderId="0" xfId="0" applyFont="1" applyAlignment="1">
      <alignment horizontal="justify" wrapText="1"/>
    </xf>
    <xf numFmtId="0" fontId="7" fillId="0" borderId="0" xfId="0" applyFont="1" applyAlignment="1">
      <alignment horizontal="left" wrapText="1"/>
    </xf>
    <xf numFmtId="0" fontId="14" fillId="0" borderId="0" xfId="0" applyFont="1" applyAlignment="1">
      <alignment horizontal="left" vertical="top" wrapText="1"/>
    </xf>
    <xf numFmtId="0" fontId="11" fillId="0" borderId="0" xfId="0" applyFont="1" applyAlignment="1">
      <alignment horizontal="left" vertical="top" wrapText="1"/>
    </xf>
    <xf numFmtId="0" fontId="7" fillId="0" borderId="0" xfId="0" applyFont="1" applyAlignment="1">
      <alignment wrapText="1"/>
    </xf>
    <xf numFmtId="0" fontId="18" fillId="0" borderId="0" xfId="0" applyFont="1" applyAlignment="1">
      <alignment wrapText="1"/>
    </xf>
    <xf numFmtId="14" fontId="6" fillId="0" borderId="0" xfId="0" applyNumberFormat="1" applyFont="1"/>
    <xf numFmtId="0" fontId="6" fillId="0" borderId="3" xfId="0" applyFont="1" applyBorder="1" applyAlignment="1">
      <alignment horizontal="right"/>
    </xf>
    <xf numFmtId="4" fontId="6" fillId="0" borderId="3" xfId="0" applyNumberFormat="1" applyFont="1" applyBorder="1" applyAlignment="1">
      <alignment horizontal="right"/>
    </xf>
    <xf numFmtId="0" fontId="11" fillId="0" borderId="0" xfId="0" applyFont="1" applyAlignment="1">
      <alignment vertical="top" wrapText="1"/>
    </xf>
    <xf numFmtId="0" fontId="19" fillId="0" borderId="0" xfId="0" applyFont="1" applyAlignment="1">
      <alignment vertical="top" wrapText="1"/>
    </xf>
    <xf numFmtId="0" fontId="18" fillId="0" borderId="0" xfId="0" applyFont="1" applyAlignment="1">
      <alignment vertical="top" wrapText="1"/>
    </xf>
    <xf numFmtId="0" fontId="5" fillId="0" borderId="0" xfId="0" applyFont="1" applyAlignment="1">
      <alignment horizontal="justify" wrapText="1"/>
    </xf>
    <xf numFmtId="0" fontId="11" fillId="0" borderId="0" xfId="0" applyFont="1"/>
    <xf numFmtId="0" fontId="6" fillId="0" borderId="4" xfId="0" applyFont="1" applyBorder="1"/>
    <xf numFmtId="4" fontId="6" fillId="0" borderId="4" xfId="0" applyNumberFormat="1" applyFont="1" applyBorder="1"/>
    <xf numFmtId="0" fontId="5" fillId="0" borderId="0" xfId="0" applyFont="1" applyAlignment="1">
      <alignment horizontal="left" vertical="top" wrapText="1"/>
    </xf>
    <xf numFmtId="0" fontId="7" fillId="0" borderId="3" xfId="0" applyFont="1" applyBorder="1"/>
    <xf numFmtId="0" fontId="10" fillId="0" borderId="0" xfId="0" applyFont="1" applyAlignment="1">
      <alignment horizontal="left" vertical="top" wrapText="1"/>
    </xf>
    <xf numFmtId="0" fontId="6" fillId="0" borderId="4" xfId="0" applyFont="1" applyBorder="1" applyAlignment="1">
      <alignment horizontal="right"/>
    </xf>
    <xf numFmtId="0" fontId="8" fillId="0" borderId="0" xfId="0" applyFont="1" applyAlignment="1">
      <alignment horizontal="left" vertical="top" wrapText="1"/>
    </xf>
    <xf numFmtId="0" fontId="7" fillId="0" borderId="3" xfId="0" applyFont="1" applyBorder="1" applyAlignment="1">
      <alignment horizontal="center"/>
    </xf>
    <xf numFmtId="0" fontId="11" fillId="0" borderId="0" xfId="0" applyFont="1" applyAlignment="1">
      <alignment horizontal="right"/>
    </xf>
    <xf numFmtId="0" fontId="5" fillId="0" borderId="0" xfId="0" applyFont="1" applyAlignment="1">
      <alignment horizontal="right"/>
    </xf>
    <xf numFmtId="14" fontId="6" fillId="0" borderId="0" xfId="0" applyNumberFormat="1" applyFont="1" applyAlignment="1">
      <alignment horizontal="center" wrapText="1"/>
    </xf>
    <xf numFmtId="14" fontId="6" fillId="0" borderId="0" xfId="0" applyNumberFormat="1" applyFont="1" applyAlignment="1">
      <alignment horizontal="right" wrapText="1"/>
    </xf>
    <xf numFmtId="4" fontId="7" fillId="0" borderId="0" xfId="0" applyNumberFormat="1" applyFont="1" applyAlignment="1">
      <alignment vertical="top"/>
    </xf>
    <xf numFmtId="0" fontId="7" fillId="0" borderId="0" xfId="0" applyFont="1" applyAlignment="1">
      <alignment vertical="top"/>
    </xf>
    <xf numFmtId="0" fontId="10" fillId="0" borderId="0" xfId="0" applyFont="1" applyAlignment="1">
      <alignment vertical="center"/>
    </xf>
    <xf numFmtId="0" fontId="10" fillId="0" borderId="1" xfId="0" applyFont="1" applyBorder="1" applyAlignment="1">
      <alignment vertical="center"/>
    </xf>
    <xf numFmtId="0" fontId="18" fillId="0" borderId="0" xfId="0" applyFont="1"/>
    <xf numFmtId="0" fontId="6" fillId="0" borderId="0" xfId="0" applyFont="1" applyAlignment="1">
      <alignment wrapText="1"/>
    </xf>
    <xf numFmtId="43" fontId="10" fillId="0" borderId="0" xfId="1" applyFont="1"/>
    <xf numFmtId="43" fontId="14" fillId="0" borderId="1" xfId="1" applyFont="1" applyBorder="1"/>
    <xf numFmtId="43" fontId="10" fillId="0" borderId="5" xfId="1" applyFont="1" applyBorder="1"/>
    <xf numFmtId="43" fontId="10" fillId="0" borderId="0" xfId="1" applyFont="1" applyBorder="1"/>
    <xf numFmtId="43" fontId="7" fillId="0" borderId="0" xfId="1" applyFont="1"/>
    <xf numFmtId="0" fontId="7" fillId="0" borderId="0" xfId="0" applyFont="1" applyAlignment="1">
      <alignment vertical="top" wrapText="1"/>
    </xf>
    <xf numFmtId="0" fontId="11" fillId="0" borderId="0" xfId="0" applyFont="1" applyAlignment="1">
      <alignment horizontal="left" vertical="top" wrapText="1" readingOrder="1"/>
    </xf>
    <xf numFmtId="0" fontId="7" fillId="0" borderId="0" xfId="0" applyFont="1" applyAlignment="1">
      <alignment horizontal="justify" vertical="top" wrapText="1"/>
    </xf>
    <xf numFmtId="0" fontId="13" fillId="0" borderId="0" xfId="0" applyFont="1"/>
    <xf numFmtId="0" fontId="5" fillId="0" borderId="0" xfId="0" applyFont="1" applyAlignment="1">
      <alignment vertical="top" wrapText="1"/>
    </xf>
    <xf numFmtId="0" fontId="21" fillId="0" borderId="0" xfId="0" applyFont="1" applyAlignment="1">
      <alignment vertical="top" wrapText="1"/>
    </xf>
    <xf numFmtId="0" fontId="11" fillId="0" borderId="0" xfId="0" applyFont="1" applyAlignment="1">
      <alignment horizontal="justify" vertical="top" wrapText="1"/>
    </xf>
    <xf numFmtId="0" fontId="21" fillId="0" borderId="0" xfId="0" applyFont="1" applyAlignment="1">
      <alignment wrapText="1"/>
    </xf>
    <xf numFmtId="0" fontId="18" fillId="0" borderId="0" xfId="0" applyFont="1" applyAlignment="1">
      <alignment horizontal="justify" wrapText="1"/>
    </xf>
    <xf numFmtId="14" fontId="14" fillId="0" borderId="0" xfId="0" applyNumberFormat="1" applyFont="1"/>
    <xf numFmtId="0" fontId="23" fillId="0" borderId="3" xfId="0" applyFont="1" applyBorder="1"/>
    <xf numFmtId="0" fontId="23" fillId="0" borderId="0" xfId="0" applyFont="1" applyAlignment="1">
      <alignment horizontal="right"/>
    </xf>
    <xf numFmtId="0" fontId="14" fillId="0" borderId="3" xfId="0" applyFont="1" applyBorder="1" applyAlignment="1">
      <alignment horizontal="right"/>
    </xf>
    <xf numFmtId="0" fontId="23" fillId="0" borderId="0" xfId="0" applyFont="1"/>
    <xf numFmtId="4" fontId="23" fillId="0" borderId="0" xfId="0" applyNumberFormat="1" applyFont="1"/>
    <xf numFmtId="0" fontId="7" fillId="0" borderId="1" xfId="0" applyFont="1" applyBorder="1" applyAlignment="1">
      <alignment horizontal="right"/>
    </xf>
    <xf numFmtId="0" fontId="14" fillId="0" borderId="0" xfId="0" applyFont="1" applyAlignment="1">
      <alignment horizontal="center"/>
    </xf>
    <xf numFmtId="0" fontId="10" fillId="0" borderId="0" xfId="0" applyFont="1" applyAlignment="1">
      <alignment horizontal="center" vertical="center"/>
    </xf>
    <xf numFmtId="4" fontId="10" fillId="0" borderId="0" xfId="0" applyNumberFormat="1" applyFont="1" applyAlignment="1">
      <alignment vertical="center"/>
    </xf>
    <xf numFmtId="0" fontId="10" fillId="0" borderId="3" xfId="0" applyFont="1" applyBorder="1" applyAlignment="1">
      <alignment horizontal="center"/>
    </xf>
    <xf numFmtId="0" fontId="10" fillId="0" borderId="0" xfId="0" applyFont="1" applyAlignment="1">
      <alignment horizontal="left" vertical="top"/>
    </xf>
    <xf numFmtId="4" fontId="10" fillId="0" borderId="0" xfId="0" applyNumberFormat="1" applyFont="1" applyAlignment="1">
      <alignment horizontal="right" vertical="top" wrapText="1"/>
    </xf>
    <xf numFmtId="0" fontId="5" fillId="0" borderId="0" xfId="0" applyFont="1" applyAlignment="1">
      <alignment horizontal="justify" vertical="justify" wrapText="1"/>
    </xf>
    <xf numFmtId="0" fontId="23" fillId="0" borderId="3" xfId="0" applyFont="1" applyBorder="1" applyAlignment="1">
      <alignment horizontal="right"/>
    </xf>
    <xf numFmtId="0" fontId="11" fillId="0" borderId="3" xfId="0" applyFont="1" applyBorder="1"/>
    <xf numFmtId="0" fontId="18" fillId="0" borderId="0" xfId="0" applyFont="1" applyAlignment="1">
      <alignment vertical="top"/>
    </xf>
    <xf numFmtId="0" fontId="5" fillId="0" borderId="0" xfId="0" applyFont="1" applyAlignment="1">
      <alignment wrapText="1"/>
    </xf>
    <xf numFmtId="0" fontId="8" fillId="0" borderId="0" xfId="0" applyFont="1" applyAlignment="1">
      <alignment horizontal="justify" wrapText="1"/>
    </xf>
    <xf numFmtId="0" fontId="7" fillId="0" borderId="0" xfId="0" applyFont="1" applyAlignment="1">
      <alignment horizontal="left" vertical="top" wrapText="1"/>
    </xf>
    <xf numFmtId="0" fontId="7" fillId="0" borderId="0" xfId="0" applyFont="1" applyAlignment="1">
      <alignment horizontal="left"/>
    </xf>
    <xf numFmtId="0" fontId="18" fillId="0" borderId="0" xfId="0" applyFont="1" applyAlignment="1">
      <alignment horizontal="left"/>
    </xf>
    <xf numFmtId="0" fontId="6" fillId="0" borderId="0" xfId="0" applyFont="1" applyAlignment="1">
      <alignment horizontal="left"/>
    </xf>
    <xf numFmtId="4" fontId="7" fillId="0" borderId="0" xfId="0" applyNumberFormat="1" applyFont="1" applyAlignment="1">
      <alignment horizontal="left"/>
    </xf>
    <xf numFmtId="0" fontId="6" fillId="0" borderId="3" xfId="0" applyFont="1" applyBorder="1" applyAlignment="1">
      <alignment horizontal="left"/>
    </xf>
    <xf numFmtId="4" fontId="9" fillId="0" borderId="0" xfId="0" applyNumberFormat="1" applyFont="1" applyAlignment="1">
      <alignment horizontal="left"/>
    </xf>
    <xf numFmtId="4" fontId="6" fillId="0" borderId="0" xfId="0" applyNumberFormat="1" applyFont="1" applyAlignment="1">
      <alignment horizontal="left"/>
    </xf>
    <xf numFmtId="0" fontId="6" fillId="0" borderId="0" xfId="0" applyFont="1" applyAlignment="1">
      <alignment vertical="top"/>
    </xf>
    <xf numFmtId="0" fontId="5" fillId="0" borderId="0" xfId="0" applyFont="1" applyAlignment="1">
      <alignment horizontal="justify" vertical="top" wrapText="1"/>
    </xf>
    <xf numFmtId="0" fontId="6" fillId="0" borderId="0" xfId="0" applyFont="1" applyAlignment="1">
      <alignment horizontal="right" vertical="top"/>
    </xf>
    <xf numFmtId="0" fontId="7" fillId="0" borderId="0" xfId="0" applyFont="1" applyAlignment="1">
      <alignment horizontal="right" vertical="top"/>
    </xf>
    <xf numFmtId="4" fontId="5" fillId="0" borderId="0" xfId="0" applyNumberFormat="1" applyFont="1" applyAlignment="1">
      <alignment vertical="top"/>
    </xf>
    <xf numFmtId="4" fontId="6" fillId="0" borderId="0" xfId="0" applyNumberFormat="1" applyFont="1" applyAlignment="1">
      <alignment vertical="top"/>
    </xf>
    <xf numFmtId="0" fontId="6" fillId="0" borderId="4" xfId="0" applyFont="1" applyBorder="1" applyAlignment="1">
      <alignment vertical="top"/>
    </xf>
    <xf numFmtId="4" fontId="8" fillId="0" borderId="4" xfId="0" applyNumberFormat="1" applyFont="1" applyBorder="1" applyAlignment="1">
      <alignment vertical="top"/>
    </xf>
    <xf numFmtId="4" fontId="6" fillId="0" borderId="4" xfId="0" applyNumberFormat="1" applyFont="1" applyBorder="1" applyAlignment="1">
      <alignment vertical="top"/>
    </xf>
    <xf numFmtId="0" fontId="5" fillId="0" borderId="1" xfId="0" applyFont="1" applyBorder="1" applyAlignment="1">
      <alignment vertical="center"/>
    </xf>
    <xf numFmtId="0" fontId="5" fillId="0" borderId="1" xfId="0" applyFont="1" applyBorder="1" applyAlignment="1">
      <alignment horizontal="justify" wrapText="1"/>
    </xf>
    <xf numFmtId="0" fontId="7" fillId="0" borderId="1" xfId="0" applyFont="1" applyBorder="1" applyAlignment="1">
      <alignment horizontal="left" wrapText="1"/>
    </xf>
    <xf numFmtId="0" fontId="7" fillId="0" borderId="3" xfId="0" applyFont="1" applyBorder="1" applyAlignment="1">
      <alignment horizontal="right"/>
    </xf>
    <xf numFmtId="0" fontId="11" fillId="0" borderId="1" xfId="0" applyFont="1" applyBorder="1" applyAlignment="1">
      <alignment horizontal="right"/>
    </xf>
    <xf numFmtId="0" fontId="10" fillId="0" borderId="1" xfId="0" applyFont="1" applyBorder="1" applyAlignment="1">
      <alignment horizontal="right"/>
    </xf>
    <xf numFmtId="4" fontId="10" fillId="0" borderId="1" xfId="0" applyNumberFormat="1" applyFont="1" applyBorder="1"/>
    <xf numFmtId="0" fontId="7" fillId="0" borderId="4" xfId="0" applyFont="1" applyBorder="1"/>
    <xf numFmtId="4" fontId="10" fillId="0" borderId="1" xfId="0" applyNumberFormat="1" applyFont="1" applyBorder="1" applyAlignment="1">
      <alignment vertical="center"/>
    </xf>
    <xf numFmtId="0" fontId="7" fillId="0" borderId="1" xfId="0" applyFont="1" applyBorder="1" applyAlignment="1">
      <alignment horizontal="justify" wrapText="1"/>
    </xf>
    <xf numFmtId="0" fontId="7" fillId="0" borderId="3" xfId="0" applyFont="1" applyBorder="1" applyAlignment="1">
      <alignment horizontal="justify" wrapText="1"/>
    </xf>
    <xf numFmtId="0" fontId="8" fillId="0" borderId="3" xfId="0" applyFont="1" applyBorder="1" applyAlignment="1">
      <alignment horizontal="justify" wrapText="1"/>
    </xf>
    <xf numFmtId="4" fontId="6" fillId="0" borderId="3" xfId="0" applyNumberFormat="1" applyFont="1" applyBorder="1" applyAlignment="1">
      <alignment wrapText="1"/>
    </xf>
    <xf numFmtId="0" fontId="6" fillId="0" borderId="0" xfId="0" applyFont="1" applyAlignment="1">
      <alignment horizontal="left" wrapText="1"/>
    </xf>
    <xf numFmtId="14" fontId="6" fillId="0" borderId="0" xfId="0" applyNumberFormat="1" applyFont="1" applyAlignment="1">
      <alignment horizontal="right"/>
    </xf>
    <xf numFmtId="0" fontId="5" fillId="0" borderId="0" xfId="0" applyFont="1" applyAlignment="1">
      <alignment horizontal="left" vertical="top" wrapText="1" readingOrder="1"/>
    </xf>
    <xf numFmtId="0" fontId="6" fillId="0" borderId="0" xfId="0" applyFont="1" applyAlignment="1">
      <alignment horizontal="left" vertical="top" wrapText="1"/>
    </xf>
    <xf numFmtId="0" fontId="6" fillId="0" borderId="0" xfId="0" applyFont="1" applyAlignment="1">
      <alignment horizontal="left" wrapText="1"/>
    </xf>
    <xf numFmtId="0" fontId="10" fillId="0" borderId="0" xfId="0" applyFont="1" applyAlignment="1">
      <alignment horizontal="left" vertical="top" wrapText="1" readingOrder="1"/>
    </xf>
    <xf numFmtId="0" fontId="18" fillId="0" borderId="0" xfId="0" applyFont="1" applyAlignment="1">
      <alignment horizontal="left" vertical="top" wrapText="1"/>
    </xf>
    <xf numFmtId="0" fontId="14" fillId="0" borderId="0" xfId="0" applyFont="1" applyAlignment="1">
      <alignment horizontal="left" vertical="top" wrapText="1"/>
    </xf>
    <xf numFmtId="0" fontId="10" fillId="0" borderId="0" xfId="0" applyFont="1" applyAlignment="1">
      <alignment horizontal="left" vertical="top" wrapText="1"/>
    </xf>
    <xf numFmtId="0" fontId="7" fillId="0" borderId="0" xfId="0" applyFont="1" applyAlignment="1">
      <alignment wrapText="1"/>
    </xf>
    <xf numFmtId="0" fontId="18" fillId="0" borderId="0" xfId="0" applyFont="1" applyAlignment="1">
      <alignment wrapText="1"/>
    </xf>
    <xf numFmtId="0" fontId="19" fillId="0" borderId="0" xfId="0" applyFont="1" applyAlignment="1">
      <alignment vertical="top" wrapText="1"/>
    </xf>
    <xf numFmtId="0" fontId="18" fillId="0" borderId="0" xfId="0" applyFont="1" applyAlignment="1">
      <alignment vertical="top" wrapText="1"/>
    </xf>
    <xf numFmtId="0" fontId="17" fillId="0" borderId="0" xfId="0" applyFont="1" applyAlignment="1">
      <alignment horizontal="left" vertical="top" wrapText="1"/>
    </xf>
    <xf numFmtId="0" fontId="5" fillId="0" borderId="0" xfId="0" applyFont="1" applyAlignment="1">
      <alignment horizontal="left" vertical="top" wrapText="1"/>
    </xf>
    <xf numFmtId="0" fontId="7" fillId="0" borderId="0" xfId="0" applyFont="1" applyAlignment="1">
      <alignment horizontal="left" vertical="top" wrapText="1"/>
    </xf>
    <xf numFmtId="0" fontId="11" fillId="0" borderId="0" xfId="0" applyFont="1" applyAlignment="1">
      <alignment horizontal="left" vertical="top" wrapText="1" readingOrder="1"/>
    </xf>
    <xf numFmtId="0" fontId="6" fillId="0" borderId="0" xfId="0" applyFont="1" applyAlignment="1">
      <alignment wrapText="1"/>
    </xf>
    <xf numFmtId="0" fontId="5" fillId="0" borderId="0" xfId="0" applyFont="1" applyAlignment="1">
      <alignment horizontal="left" wrapText="1" readingOrder="1"/>
    </xf>
    <xf numFmtId="0" fontId="5" fillId="0" borderId="0" xfId="0" applyFont="1" applyAlignment="1">
      <alignment horizontal="left" readingOrder="1"/>
    </xf>
    <xf numFmtId="0" fontId="6" fillId="0" borderId="0" xfId="0" applyFont="1"/>
    <xf numFmtId="0" fontId="18" fillId="0" borderId="0" xfId="0" applyFont="1"/>
    <xf numFmtId="0" fontId="6" fillId="0" borderId="0" xfId="0" applyFont="1" applyAlignment="1">
      <alignment vertical="top" wrapText="1"/>
    </xf>
    <xf numFmtId="0" fontId="7" fillId="0" borderId="0" xfId="0" applyFont="1" applyAlignment="1">
      <alignment vertical="top" wrapText="1"/>
    </xf>
    <xf numFmtId="0" fontId="17" fillId="0" borderId="0" xfId="0" applyFont="1" applyAlignment="1">
      <alignment vertical="top" wrapText="1"/>
    </xf>
    <xf numFmtId="0" fontId="6" fillId="0" borderId="0" xfId="0" applyFont="1" applyAlignment="1">
      <alignment horizontal="justify" vertical="top" wrapText="1"/>
    </xf>
    <xf numFmtId="0" fontId="18" fillId="0" borderId="0" xfId="0" applyFont="1" applyAlignment="1">
      <alignment horizontal="justify" vertical="top" wrapText="1"/>
    </xf>
    <xf numFmtId="0" fontId="8" fillId="0" borderId="0" xfId="0" applyFont="1" applyAlignment="1">
      <alignment vertical="top" wrapText="1"/>
    </xf>
    <xf numFmtId="0" fontId="20" fillId="0" borderId="0" xfId="0" applyFont="1" applyAlignment="1">
      <alignment vertical="top" wrapText="1"/>
    </xf>
    <xf numFmtId="0" fontId="5" fillId="0" borderId="0" xfId="0" applyFont="1" applyAlignment="1">
      <alignment vertical="top" wrapText="1"/>
    </xf>
    <xf numFmtId="0" fontId="21" fillId="0" borderId="0" xfId="0" applyFont="1" applyAlignment="1">
      <alignment vertical="top" wrapText="1"/>
    </xf>
    <xf numFmtId="0" fontId="14" fillId="0" borderId="0" xfId="0" applyFont="1" applyAlignment="1">
      <alignment vertical="top" wrapText="1"/>
    </xf>
    <xf numFmtId="0" fontId="22" fillId="0" borderId="0" xfId="0" applyFont="1" applyAlignment="1">
      <alignment vertical="top" wrapText="1"/>
    </xf>
    <xf numFmtId="0" fontId="10" fillId="0" borderId="0" xfId="0" applyFont="1" applyAlignment="1">
      <alignment vertical="top" wrapText="1"/>
    </xf>
    <xf numFmtId="0" fontId="8" fillId="0" borderId="0" xfId="0" applyFont="1" applyAlignment="1">
      <alignment wrapText="1"/>
    </xf>
    <xf numFmtId="0" fontId="21" fillId="0" borderId="0" xfId="0" applyFont="1" applyAlignment="1">
      <alignment wrapText="1"/>
    </xf>
    <xf numFmtId="0" fontId="11" fillId="0" borderId="0" xfId="0" applyFont="1" applyAlignment="1">
      <alignment horizontal="left" vertical="top" wrapText="1"/>
    </xf>
    <xf numFmtId="0" fontId="18" fillId="0" borderId="0" xfId="0" applyFont="1" applyAlignment="1">
      <alignment vertical="top"/>
    </xf>
    <xf numFmtId="0" fontId="8" fillId="0" borderId="0" xfId="0" applyFont="1" applyAlignment="1">
      <alignment horizontal="left" wrapText="1"/>
    </xf>
    <xf numFmtId="0" fontId="21" fillId="0" borderId="0" xfId="0" applyFont="1" applyAlignment="1">
      <alignment horizontal="left" wrapText="1"/>
    </xf>
    <xf numFmtId="0" fontId="10" fillId="0" borderId="0" xfId="0" applyFont="1"/>
    <xf numFmtId="0" fontId="5" fillId="0" borderId="0" xfId="0" applyFont="1" applyAlignment="1">
      <alignment horizontal="left" wrapText="1"/>
    </xf>
    <xf numFmtId="0" fontId="18" fillId="0" borderId="0" xfId="0" applyFont="1" applyAlignment="1">
      <alignment horizontal="left" wrapText="1"/>
    </xf>
  </cellXfs>
  <cellStyles count="3">
    <cellStyle name="Komma" xfId="1" builtinId="3"/>
    <cellStyle name="Komma 2" xfId="2" xr:uid="{79F78AA5-EB2C-454E-97BC-B34FF076F850}"/>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3267075</xdr:colOff>
      <xdr:row>0</xdr:row>
      <xdr:rowOff>0</xdr:rowOff>
    </xdr:from>
    <xdr:to>
      <xdr:col>3</xdr:col>
      <xdr:colOff>409575</xdr:colOff>
      <xdr:row>1</xdr:row>
      <xdr:rowOff>295275</xdr:rowOff>
    </xdr:to>
    <xdr:pic>
      <xdr:nvPicPr>
        <xdr:cNvPr id="2" name="Picture 1">
          <a:extLst>
            <a:ext uri="{FF2B5EF4-FFF2-40B4-BE49-F238E27FC236}">
              <a16:creationId xmlns:a16="http://schemas.microsoft.com/office/drawing/2014/main" id="{43BD4CCB-BBA4-4912-8EA3-725AEC09BB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0" y="0"/>
          <a:ext cx="19335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E225C-F715-42E7-9C6A-EDB01C176863}">
  <sheetPr>
    <tabColor theme="9" tint="0.39997558519241921"/>
    <pageSetUpPr fitToPage="1"/>
  </sheetPr>
  <dimension ref="A1:U592"/>
  <sheetViews>
    <sheetView tabSelected="1" topLeftCell="A106" zoomScale="91" zoomScaleNormal="91" workbookViewId="0">
      <selection activeCell="N129" sqref="N129"/>
    </sheetView>
  </sheetViews>
  <sheetFormatPr baseColWidth="10" defaultColWidth="11.42578125" defaultRowHeight="14.25" x14ac:dyDescent="0.2"/>
  <cols>
    <col min="1" max="1" width="45.7109375" style="2" customWidth="1"/>
    <col min="2" max="2" width="15.28515625" style="2" customWidth="1"/>
    <col min="3" max="3" width="1.7109375" style="2" customWidth="1"/>
    <col min="4" max="4" width="17.42578125" style="2" customWidth="1"/>
    <col min="5" max="5" width="1.7109375" style="2" customWidth="1"/>
    <col min="6" max="6" width="15.5703125" style="2" customWidth="1"/>
    <col min="7" max="7" width="1.5703125" style="2" customWidth="1"/>
    <col min="8" max="8" width="17.5703125" style="2" customWidth="1"/>
    <col min="9" max="9" width="1.85546875" style="2" customWidth="1"/>
    <col min="10" max="10" width="15.7109375" style="2" customWidth="1"/>
    <col min="11" max="11" width="1.7109375" style="2" customWidth="1"/>
    <col min="12" max="12" width="12.7109375" style="2" customWidth="1"/>
    <col min="13" max="13" width="1.7109375" style="2" customWidth="1"/>
    <col min="14" max="14" width="18" style="2" customWidth="1"/>
    <col min="15" max="15" width="1.7109375" style="2" customWidth="1"/>
    <col min="16" max="16" width="14.5703125" style="2" customWidth="1"/>
    <col min="17" max="16384" width="11.42578125" style="2"/>
  </cols>
  <sheetData>
    <row r="1" spans="1:14" ht="34.5" x14ac:dyDescent="0.45">
      <c r="A1" s="1" t="s">
        <v>0</v>
      </c>
    </row>
    <row r="2" spans="1:14" ht="34.5" x14ac:dyDescent="0.45">
      <c r="A2" s="1"/>
    </row>
    <row r="4" spans="1:14" s="79" customFormat="1" ht="70.5" customHeight="1" x14ac:dyDescent="0.25">
      <c r="A4" s="179" t="s">
        <v>1</v>
      </c>
      <c r="B4" s="180"/>
      <c r="C4" s="180"/>
      <c r="D4" s="180"/>
      <c r="E4" s="180"/>
      <c r="F4" s="180"/>
    </row>
    <row r="5" spans="1:14" s="24" customFormat="1" ht="15" x14ac:dyDescent="0.2">
      <c r="A5" s="188"/>
      <c r="B5" s="189"/>
      <c r="C5" s="189"/>
      <c r="D5" s="189"/>
      <c r="E5" s="189"/>
      <c r="F5" s="189"/>
      <c r="G5" s="189"/>
      <c r="H5" s="189"/>
    </row>
    <row r="6" spans="1:14" s="5" customFormat="1" ht="17.100000000000001" customHeight="1" x14ac:dyDescent="0.25">
      <c r="A6" s="4" t="s">
        <v>2</v>
      </c>
    </row>
    <row r="7" spans="1:14" s="5" customFormat="1" ht="17.100000000000001" customHeight="1" x14ac:dyDescent="0.25"/>
    <row r="8" spans="1:14" s="5" customFormat="1" ht="17.100000000000001" customHeight="1" x14ac:dyDescent="0.25">
      <c r="A8" s="6" t="s">
        <v>3</v>
      </c>
      <c r="B8" s="7" t="s">
        <v>4</v>
      </c>
      <c r="C8" s="6"/>
      <c r="D8" s="6" t="s">
        <v>280</v>
      </c>
      <c r="E8" s="6"/>
      <c r="F8" s="6" t="s">
        <v>281</v>
      </c>
    </row>
    <row r="9" spans="1:14" s="5" customFormat="1" ht="17.100000000000001" customHeight="1" x14ac:dyDescent="0.25"/>
    <row r="10" spans="1:14" s="5" customFormat="1" ht="17.100000000000001" customHeight="1" x14ac:dyDescent="0.25">
      <c r="A10" s="6" t="s">
        <v>5</v>
      </c>
    </row>
    <row r="11" spans="1:14" s="5" customFormat="1" ht="17.100000000000001" customHeight="1" x14ac:dyDescent="0.25">
      <c r="A11" s="5" t="s">
        <v>6</v>
      </c>
      <c r="B11" s="9" t="s">
        <v>7</v>
      </c>
      <c r="C11" s="10"/>
      <c r="D11" s="11">
        <v>2022611.3</v>
      </c>
      <c r="E11" s="12"/>
      <c r="F11" s="11">
        <v>2386254.64</v>
      </c>
      <c r="G11" s="10"/>
      <c r="H11" s="10"/>
      <c r="I11" s="10"/>
      <c r="J11" s="10"/>
      <c r="K11" s="10"/>
      <c r="L11" s="10"/>
      <c r="M11" s="10"/>
      <c r="N11" s="10"/>
    </row>
    <row r="12" spans="1:14" s="5" customFormat="1" ht="17.100000000000001" customHeight="1" x14ac:dyDescent="0.25">
      <c r="A12" s="5" t="s">
        <v>8</v>
      </c>
      <c r="B12" s="9" t="s">
        <v>9</v>
      </c>
      <c r="C12" s="10"/>
      <c r="D12" s="11">
        <v>857410.77</v>
      </c>
      <c r="E12" s="12"/>
      <c r="F12" s="11">
        <v>847607.83000000007</v>
      </c>
      <c r="G12" s="10"/>
      <c r="H12" s="10"/>
      <c r="I12" s="10"/>
      <c r="J12" s="10"/>
      <c r="K12" s="10"/>
      <c r="L12" s="10"/>
      <c r="M12" s="10"/>
      <c r="N12" s="10"/>
    </row>
    <row r="13" spans="1:14" s="5" customFormat="1" ht="17.100000000000001" customHeight="1" x14ac:dyDescent="0.25">
      <c r="A13" s="5" t="s">
        <v>10</v>
      </c>
      <c r="B13" s="9"/>
      <c r="C13" s="10"/>
      <c r="D13" s="11">
        <v>6600</v>
      </c>
      <c r="E13" s="12"/>
      <c r="F13" s="11">
        <v>4900</v>
      </c>
      <c r="G13" s="10"/>
      <c r="H13" s="10"/>
      <c r="I13" s="10"/>
      <c r="J13" s="10"/>
      <c r="K13" s="10"/>
      <c r="L13" s="10"/>
      <c r="M13" s="10"/>
      <c r="N13" s="10"/>
    </row>
    <row r="14" spans="1:14" s="5" customFormat="1" ht="17.100000000000001" customHeight="1" x14ac:dyDescent="0.25">
      <c r="A14" s="5" t="s">
        <v>11</v>
      </c>
      <c r="B14" s="9" t="s">
        <v>12</v>
      </c>
      <c r="C14" s="10"/>
      <c r="D14" s="11">
        <v>517364.35</v>
      </c>
      <c r="E14" s="12"/>
      <c r="F14" s="11">
        <v>552478.56000000006</v>
      </c>
      <c r="G14" s="10"/>
      <c r="H14" s="10"/>
      <c r="I14" s="10"/>
      <c r="J14" s="10"/>
      <c r="K14" s="10"/>
      <c r="L14" s="10"/>
      <c r="M14" s="10"/>
      <c r="N14" s="10"/>
    </row>
    <row r="15" spans="1:14" s="5" customFormat="1" ht="17.100000000000001" customHeight="1" x14ac:dyDescent="0.25">
      <c r="A15" s="13"/>
      <c r="B15" s="13"/>
      <c r="C15" s="17"/>
      <c r="D15" s="14"/>
      <c r="E15" s="157"/>
      <c r="F15" s="14"/>
      <c r="G15" s="10"/>
      <c r="H15" s="10"/>
      <c r="I15" s="10"/>
      <c r="J15" s="10"/>
      <c r="K15" s="10"/>
      <c r="L15" s="10"/>
      <c r="M15" s="10"/>
      <c r="N15" s="10"/>
    </row>
    <row r="16" spans="1:14" s="5" customFormat="1" ht="17.100000000000001" customHeight="1" x14ac:dyDescent="0.25">
      <c r="C16" s="15"/>
      <c r="D16" s="16">
        <v>3403986.4200000004</v>
      </c>
      <c r="E16" s="12"/>
      <c r="F16" s="16">
        <v>3791241.0300000003</v>
      </c>
      <c r="G16" s="10"/>
      <c r="H16" s="10"/>
      <c r="I16" s="10"/>
      <c r="J16" s="10"/>
      <c r="K16" s="10"/>
      <c r="L16" s="10"/>
      <c r="M16" s="10"/>
      <c r="N16" s="10"/>
    </row>
    <row r="17" spans="1:15" s="5" customFormat="1" ht="17.100000000000001" customHeight="1" x14ac:dyDescent="0.25">
      <c r="A17" s="6" t="s">
        <v>13</v>
      </c>
      <c r="D17" s="12"/>
      <c r="E17" s="12"/>
      <c r="F17" s="12"/>
      <c r="G17" s="10"/>
      <c r="H17" s="10"/>
      <c r="I17" s="10"/>
      <c r="J17" s="10"/>
      <c r="K17" s="10"/>
      <c r="L17" s="10"/>
      <c r="M17" s="10"/>
      <c r="N17" s="10"/>
    </row>
    <row r="18" spans="1:15" s="5" customFormat="1" ht="17.100000000000001" customHeight="1" x14ac:dyDescent="0.25">
      <c r="A18" s="5" t="s">
        <v>14</v>
      </c>
      <c r="B18" s="9" t="s">
        <v>15</v>
      </c>
      <c r="C18" s="10"/>
      <c r="D18" s="11">
        <v>2388650</v>
      </c>
      <c r="E18" s="12"/>
      <c r="F18" s="11">
        <v>1931685</v>
      </c>
      <c r="G18" s="10"/>
      <c r="H18" s="10"/>
      <c r="I18" s="10"/>
      <c r="J18" s="10"/>
      <c r="K18" s="10"/>
      <c r="L18" s="10"/>
      <c r="M18" s="10"/>
      <c r="N18" s="10"/>
    </row>
    <row r="19" spans="1:15" s="5" customFormat="1" ht="17.100000000000001" customHeight="1" x14ac:dyDescent="0.25">
      <c r="A19" s="5" t="s">
        <v>16</v>
      </c>
      <c r="B19" s="9" t="s">
        <v>17</v>
      </c>
      <c r="C19" s="10"/>
      <c r="D19" s="11">
        <v>566314</v>
      </c>
      <c r="E19" s="12"/>
      <c r="F19" s="11">
        <v>536756</v>
      </c>
      <c r="G19" s="10"/>
      <c r="H19" s="10"/>
      <c r="I19" s="10"/>
      <c r="J19" s="10"/>
      <c r="K19" s="10"/>
      <c r="L19" s="10"/>
      <c r="M19" s="10"/>
      <c r="N19" s="10"/>
    </row>
    <row r="20" spans="1:15" s="5" customFormat="1" ht="17.100000000000001" customHeight="1" x14ac:dyDescent="0.25">
      <c r="A20" s="13"/>
      <c r="B20" s="13"/>
      <c r="C20" s="17"/>
      <c r="D20" s="17"/>
      <c r="E20" s="13"/>
      <c r="F20" s="17"/>
      <c r="G20" s="10"/>
      <c r="H20" s="10"/>
      <c r="I20" s="10"/>
      <c r="J20" s="10"/>
      <c r="K20" s="10"/>
      <c r="L20" s="10"/>
      <c r="M20" s="10"/>
      <c r="N20" s="10"/>
    </row>
    <row r="21" spans="1:15" s="5" customFormat="1" ht="17.100000000000001" customHeight="1" x14ac:dyDescent="0.25">
      <c r="B21" s="18"/>
      <c r="C21" s="15"/>
      <c r="D21" s="27">
        <v>2954964</v>
      </c>
      <c r="E21" s="19"/>
      <c r="F21" s="19">
        <v>2468441</v>
      </c>
      <c r="G21" s="10"/>
      <c r="H21" s="10"/>
      <c r="I21" s="10"/>
      <c r="J21" s="10"/>
      <c r="K21" s="10"/>
      <c r="L21" s="10"/>
      <c r="M21" s="10"/>
      <c r="N21" s="10"/>
    </row>
    <row r="22" spans="1:15" s="5" customFormat="1" ht="17.100000000000001" customHeight="1" thickBot="1" x14ac:dyDescent="0.3">
      <c r="A22" s="20" t="s">
        <v>18</v>
      </c>
      <c r="B22" s="20"/>
      <c r="C22" s="20"/>
      <c r="D22" s="21">
        <v>6358950.4199999999</v>
      </c>
      <c r="E22" s="20"/>
      <c r="F22" s="21">
        <v>6259682.0300000003</v>
      </c>
      <c r="G22" s="6"/>
      <c r="H22" s="10"/>
      <c r="I22" s="6"/>
      <c r="J22" s="6"/>
      <c r="K22" s="6"/>
      <c r="L22" s="10"/>
      <c r="M22" s="6"/>
      <c r="N22" s="6"/>
    </row>
    <row r="23" spans="1:15" s="5" customFormat="1" ht="17.100000000000001" customHeight="1" x14ac:dyDescent="0.25">
      <c r="A23" s="6"/>
      <c r="B23" s="6"/>
      <c r="C23" s="6"/>
      <c r="D23" s="6"/>
      <c r="E23" s="6"/>
      <c r="F23" s="6"/>
      <c r="G23" s="6"/>
      <c r="H23" s="10"/>
      <c r="I23" s="6"/>
      <c r="J23" s="6"/>
      <c r="K23" s="6"/>
      <c r="L23" s="10"/>
      <c r="M23" s="6"/>
      <c r="N23" s="6"/>
    </row>
    <row r="24" spans="1:15" s="5" customFormat="1" ht="17.100000000000001" customHeight="1" x14ac:dyDescent="0.25">
      <c r="J24" s="10"/>
      <c r="N24" s="10"/>
    </row>
    <row r="25" spans="1:15" s="5" customFormat="1" ht="17.100000000000001" customHeight="1" x14ac:dyDescent="0.25">
      <c r="A25" s="6" t="s">
        <v>19</v>
      </c>
      <c r="B25" s="6"/>
      <c r="C25" s="6"/>
      <c r="D25" s="8"/>
      <c r="E25" s="8"/>
      <c r="F25" s="8"/>
      <c r="H25" s="8"/>
      <c r="J25" s="10"/>
      <c r="N25" s="10"/>
    </row>
    <row r="26" spans="1:15" s="5" customFormat="1" ht="17.100000000000001" customHeight="1" x14ac:dyDescent="0.25">
      <c r="J26" s="10"/>
      <c r="N26" s="10"/>
    </row>
    <row r="27" spans="1:15" s="5" customFormat="1" ht="17.100000000000001" customHeight="1" x14ac:dyDescent="0.25">
      <c r="A27" s="6" t="s">
        <v>20</v>
      </c>
      <c r="J27" s="10"/>
      <c r="N27" s="10"/>
    </row>
    <row r="28" spans="1:15" s="5" customFormat="1" ht="17.100000000000001" customHeight="1" x14ac:dyDescent="0.25">
      <c r="A28" s="6" t="s">
        <v>21</v>
      </c>
      <c r="J28" s="10"/>
      <c r="N28" s="10"/>
    </row>
    <row r="29" spans="1:15" s="5" customFormat="1" ht="17.100000000000001" customHeight="1" x14ac:dyDescent="0.25">
      <c r="A29" s="5" t="s">
        <v>22</v>
      </c>
      <c r="B29" s="9" t="s">
        <v>23</v>
      </c>
      <c r="C29" s="10"/>
      <c r="D29" s="11">
        <v>437805.2</v>
      </c>
      <c r="E29" s="12"/>
      <c r="F29" s="11">
        <v>483518.38</v>
      </c>
      <c r="G29" s="10"/>
      <c r="H29" s="10"/>
      <c r="I29" s="10"/>
      <c r="J29" s="10"/>
      <c r="K29" s="10"/>
      <c r="L29" s="10"/>
      <c r="M29" s="10"/>
      <c r="N29" s="10"/>
      <c r="O29" s="10"/>
    </row>
    <row r="30" spans="1:15" s="5" customFormat="1" ht="17.100000000000001" customHeight="1" x14ac:dyDescent="0.25">
      <c r="A30" s="13" t="s">
        <v>24</v>
      </c>
      <c r="B30" s="22" t="s">
        <v>25</v>
      </c>
      <c r="C30" s="17"/>
      <c r="D30" s="14">
        <v>1155567.8799999999</v>
      </c>
      <c r="E30" s="157"/>
      <c r="F30" s="14">
        <v>1353335.07</v>
      </c>
      <c r="G30" s="10"/>
      <c r="H30" s="10"/>
      <c r="I30" s="10"/>
      <c r="J30" s="10"/>
      <c r="K30" s="10"/>
      <c r="L30" s="10"/>
      <c r="M30" s="10"/>
      <c r="N30" s="10"/>
      <c r="O30" s="10"/>
    </row>
    <row r="31" spans="1:15" s="24" customFormat="1" ht="17.100000000000001" customHeight="1" x14ac:dyDescent="0.25">
      <c r="D31" s="40">
        <f>SUM(D29:D30)</f>
        <v>1593373.0799999998</v>
      </c>
      <c r="F31" s="40">
        <f>SUM(F29:F30)</f>
        <v>1836853.4500000002</v>
      </c>
    </row>
    <row r="32" spans="1:15" s="5" customFormat="1" ht="17.100000000000001" customHeight="1" x14ac:dyDescent="0.25">
      <c r="A32" s="34"/>
      <c r="B32" s="9"/>
      <c r="C32" s="10"/>
      <c r="D32" s="11"/>
      <c r="E32" s="12"/>
      <c r="F32" s="11"/>
      <c r="G32" s="10"/>
      <c r="H32" s="10"/>
      <c r="I32" s="10"/>
      <c r="J32" s="10"/>
      <c r="K32" s="10"/>
      <c r="L32" s="10"/>
      <c r="M32" s="10"/>
      <c r="N32" s="10"/>
      <c r="O32" s="10"/>
    </row>
    <row r="33" spans="1:15" s="5" customFormat="1" ht="17.100000000000001" customHeight="1" x14ac:dyDescent="0.25">
      <c r="A33" s="103" t="s">
        <v>224</v>
      </c>
      <c r="B33" s="9" t="s">
        <v>27</v>
      </c>
      <c r="C33" s="10"/>
      <c r="D33" s="11">
        <v>245000</v>
      </c>
      <c r="E33" s="12"/>
      <c r="F33" s="11">
        <v>0</v>
      </c>
      <c r="G33" s="10"/>
      <c r="H33" s="10"/>
      <c r="I33" s="10"/>
      <c r="J33" s="10"/>
      <c r="K33" s="10"/>
      <c r="L33" s="10"/>
      <c r="M33" s="10"/>
      <c r="N33" s="10"/>
      <c r="O33" s="10"/>
    </row>
    <row r="34" spans="1:15" s="5" customFormat="1" ht="17.100000000000001" customHeight="1" x14ac:dyDescent="0.25">
      <c r="A34" s="104" t="s">
        <v>279</v>
      </c>
      <c r="B34" s="22" t="s">
        <v>31</v>
      </c>
      <c r="C34" s="17"/>
      <c r="D34" s="17">
        <v>100000</v>
      </c>
      <c r="E34" s="13"/>
      <c r="F34" s="17">
        <v>0</v>
      </c>
      <c r="G34" s="10"/>
      <c r="H34" s="10"/>
      <c r="I34" s="10"/>
      <c r="J34" s="10"/>
      <c r="K34" s="10"/>
      <c r="L34" s="10"/>
      <c r="M34" s="10"/>
      <c r="N34" s="10"/>
      <c r="O34" s="10"/>
    </row>
    <row r="35" spans="1:15" s="5" customFormat="1" ht="17.100000000000001" customHeight="1" x14ac:dyDescent="0.25">
      <c r="C35" s="15"/>
      <c r="D35" s="15">
        <f>SUM(D33:D34)</f>
        <v>345000</v>
      </c>
      <c r="F35" s="15">
        <f>SUM(F33:F34)</f>
        <v>0</v>
      </c>
      <c r="G35" s="10"/>
      <c r="H35" s="10"/>
      <c r="I35" s="10"/>
      <c r="J35" s="10"/>
      <c r="K35" s="10"/>
      <c r="L35" s="10"/>
      <c r="M35" s="10"/>
      <c r="N35" s="10"/>
      <c r="O35" s="10"/>
    </row>
    <row r="36" spans="1:15" s="5" customFormat="1" ht="17.100000000000001" customHeight="1" x14ac:dyDescent="0.25">
      <c r="A36" s="6"/>
      <c r="G36" s="10"/>
      <c r="H36" s="10"/>
      <c r="I36" s="10"/>
      <c r="J36" s="10"/>
      <c r="K36" s="10"/>
      <c r="L36" s="10"/>
      <c r="M36" s="10"/>
      <c r="N36" s="10"/>
      <c r="O36" s="10"/>
    </row>
    <row r="37" spans="1:15" s="5" customFormat="1" ht="17.100000000000001" customHeight="1" x14ac:dyDescent="0.25">
      <c r="A37" s="25" t="s">
        <v>26</v>
      </c>
      <c r="B37" s="26" t="s">
        <v>38</v>
      </c>
      <c r="C37" s="27"/>
      <c r="D37" s="27">
        <v>197996.98000000045</v>
      </c>
      <c r="E37" s="13"/>
      <c r="F37" s="27">
        <v>208996.97999999998</v>
      </c>
      <c r="G37" s="10"/>
      <c r="H37" s="10"/>
      <c r="I37" s="10"/>
      <c r="J37" s="10"/>
      <c r="K37" s="10"/>
      <c r="L37" s="10"/>
      <c r="M37" s="10"/>
      <c r="N37" s="10"/>
      <c r="O37" s="10"/>
    </row>
    <row r="38" spans="1:15" s="5" customFormat="1" ht="17.100000000000001" customHeight="1" x14ac:dyDescent="0.25">
      <c r="B38" s="12"/>
      <c r="C38" s="10"/>
      <c r="D38" s="10" t="s">
        <v>28</v>
      </c>
      <c r="F38" s="10" t="s">
        <v>28</v>
      </c>
      <c r="G38" s="10"/>
      <c r="H38" s="10"/>
      <c r="I38" s="10"/>
      <c r="J38" s="10"/>
      <c r="K38" s="10"/>
      <c r="L38" s="10"/>
      <c r="M38" s="10"/>
      <c r="N38" s="10"/>
      <c r="O38" s="10"/>
    </row>
    <row r="39" spans="1:15" s="5" customFormat="1" ht="17.100000000000001" customHeight="1" x14ac:dyDescent="0.25">
      <c r="A39" s="6" t="s">
        <v>29</v>
      </c>
      <c r="B39" s="28" t="s">
        <v>41</v>
      </c>
      <c r="C39" s="10"/>
      <c r="D39" s="10"/>
      <c r="F39" s="10"/>
      <c r="G39" s="10"/>
      <c r="H39" s="10"/>
      <c r="I39" s="10"/>
      <c r="J39" s="10"/>
      <c r="K39" s="10"/>
      <c r="L39" s="10"/>
      <c r="M39" s="10"/>
      <c r="N39" s="10"/>
      <c r="O39" s="10"/>
    </row>
    <row r="40" spans="1:15" s="5" customFormat="1" ht="17.100000000000001" customHeight="1" x14ac:dyDescent="0.25">
      <c r="A40" s="5" t="s">
        <v>30</v>
      </c>
      <c r="B40" s="9"/>
      <c r="C40" s="10"/>
      <c r="D40" s="11">
        <f>4222580.36-D41</f>
        <v>4213831.5999999987</v>
      </c>
      <c r="E40" s="12"/>
      <c r="F40" s="11">
        <f>4213831.6-F41</f>
        <v>4514793.4799999995</v>
      </c>
      <c r="G40" s="10"/>
      <c r="H40" s="10"/>
      <c r="I40" s="10"/>
      <c r="J40" s="10"/>
      <c r="K40" s="10"/>
      <c r="L40" s="10"/>
      <c r="M40" s="10"/>
      <c r="N40" s="10"/>
      <c r="O40" s="10"/>
    </row>
    <row r="41" spans="1:15" s="5" customFormat="1" ht="17.100000000000001" customHeight="1" x14ac:dyDescent="0.25">
      <c r="A41" s="103" t="s">
        <v>277</v>
      </c>
      <c r="B41" s="9"/>
      <c r="C41" s="17"/>
      <c r="D41" s="11">
        <f>D87</f>
        <v>8748.7600000013445</v>
      </c>
      <c r="E41" s="14"/>
      <c r="F41" s="11">
        <f>F87</f>
        <v>-300961.88</v>
      </c>
      <c r="G41" s="10"/>
      <c r="H41" s="10"/>
      <c r="I41" s="10"/>
      <c r="J41" s="10"/>
      <c r="K41" s="10"/>
      <c r="L41" s="10"/>
      <c r="M41" s="10"/>
      <c r="N41" s="10"/>
      <c r="O41" s="10"/>
    </row>
    <row r="42" spans="1:15" s="5" customFormat="1" ht="17.100000000000001" customHeight="1" x14ac:dyDescent="0.25">
      <c r="A42" s="18"/>
      <c r="B42" s="18"/>
      <c r="C42" s="19"/>
      <c r="D42" s="19">
        <v>4222580.3600000013</v>
      </c>
      <c r="E42" s="18"/>
      <c r="F42" s="19">
        <v>4213831.5999999996</v>
      </c>
      <c r="I42" s="10"/>
    </row>
    <row r="43" spans="1:15" s="5" customFormat="1" ht="17.100000000000001" customHeight="1" thickBot="1" x14ac:dyDescent="0.3">
      <c r="A43" s="20" t="s">
        <v>32</v>
      </c>
      <c r="B43" s="20"/>
      <c r="C43" s="21"/>
      <c r="D43" s="21">
        <v>6358950.4200000018</v>
      </c>
      <c r="E43" s="21" t="s">
        <v>28</v>
      </c>
      <c r="F43" s="21">
        <v>6259682.0299999993</v>
      </c>
      <c r="G43" s="6"/>
      <c r="H43" s="6"/>
      <c r="I43" s="10"/>
      <c r="J43" s="6"/>
      <c r="K43" s="6"/>
      <c r="L43" s="6"/>
      <c r="M43" s="6"/>
      <c r="N43" s="6"/>
      <c r="O43" s="6"/>
    </row>
    <row r="44" spans="1:15" s="24" customFormat="1" ht="17.100000000000001" customHeight="1" x14ac:dyDescent="0.2">
      <c r="J44" s="10"/>
    </row>
    <row r="45" spans="1:15" s="24" customFormat="1" ht="17.100000000000001" customHeight="1" x14ac:dyDescent="0.2">
      <c r="J45" s="10"/>
    </row>
    <row r="46" spans="1:15" s="24" customFormat="1" ht="17.100000000000001" customHeight="1" x14ac:dyDescent="0.2">
      <c r="J46" s="10"/>
    </row>
    <row r="47" spans="1:15" s="24" customFormat="1" ht="17.100000000000001" customHeight="1" x14ac:dyDescent="0.25">
      <c r="A47" s="23" t="s">
        <v>33</v>
      </c>
      <c r="B47" s="23"/>
      <c r="C47" s="23"/>
      <c r="D47" s="23"/>
      <c r="E47" s="23"/>
      <c r="F47" s="23"/>
      <c r="J47" s="10"/>
    </row>
    <row r="48" spans="1:15" s="24" customFormat="1" ht="17.100000000000001" customHeight="1" x14ac:dyDescent="0.25">
      <c r="A48" s="23"/>
      <c r="B48" s="23"/>
      <c r="C48" s="23"/>
      <c r="D48" s="23"/>
      <c r="E48" s="23"/>
      <c r="F48" s="23"/>
      <c r="J48" s="10"/>
    </row>
    <row r="49" spans="1:9" s="24" customFormat="1" ht="17.100000000000001" customHeight="1" x14ac:dyDescent="0.25">
      <c r="A49" s="23"/>
      <c r="B49" s="23"/>
      <c r="C49" s="23"/>
      <c r="D49" s="23"/>
      <c r="E49" s="23"/>
      <c r="F49" s="23"/>
      <c r="I49" s="10"/>
    </row>
    <row r="50" spans="1:9" s="24" customFormat="1" ht="17.100000000000001" customHeight="1" x14ac:dyDescent="0.25">
      <c r="A50" s="23" t="s">
        <v>34</v>
      </c>
      <c r="B50" s="29" t="s">
        <v>4</v>
      </c>
      <c r="C50" s="23"/>
      <c r="D50" s="30" t="s">
        <v>35</v>
      </c>
      <c r="E50" s="30"/>
      <c r="F50" s="30" t="s">
        <v>36</v>
      </c>
      <c r="I50" s="10"/>
    </row>
    <row r="51" spans="1:9" s="24" customFormat="1" ht="17.100000000000001" customHeight="1" x14ac:dyDescent="0.2">
      <c r="A51" s="24" t="s">
        <v>37</v>
      </c>
      <c r="B51" s="31" t="s">
        <v>43</v>
      </c>
      <c r="C51" s="32"/>
      <c r="D51" s="32">
        <v>2857587.36</v>
      </c>
      <c r="E51" s="32"/>
      <c r="F51" s="33">
        <v>2861970.4</v>
      </c>
      <c r="I51" s="10"/>
    </row>
    <row r="52" spans="1:9" s="24" customFormat="1" ht="17.100000000000001" customHeight="1" x14ac:dyDescent="0.2">
      <c r="A52" s="24" t="s">
        <v>39</v>
      </c>
      <c r="B52" s="31"/>
      <c r="C52" s="32"/>
      <c r="D52" s="32">
        <v>993787.7</v>
      </c>
      <c r="E52" s="32"/>
      <c r="F52" s="33">
        <v>961135.45</v>
      </c>
      <c r="I52" s="10"/>
    </row>
    <row r="53" spans="1:9" s="24" customFormat="1" ht="17.100000000000001" customHeight="1" x14ac:dyDescent="0.2">
      <c r="A53" s="24" t="s">
        <v>40</v>
      </c>
      <c r="B53" s="31" t="s">
        <v>47</v>
      </c>
      <c r="C53" s="32"/>
      <c r="D53" s="32">
        <v>4442901.1500000004</v>
      </c>
      <c r="E53" s="32"/>
      <c r="F53" s="33">
        <v>4425165.0999999996</v>
      </c>
      <c r="I53" s="10"/>
    </row>
    <row r="54" spans="1:9" s="24" customFormat="1" ht="17.100000000000001" customHeight="1" x14ac:dyDescent="0.2">
      <c r="A54" s="35" t="s">
        <v>42</v>
      </c>
      <c r="B54" s="36" t="s">
        <v>51</v>
      </c>
      <c r="C54" s="37"/>
      <c r="D54" s="37">
        <v>4996450.7</v>
      </c>
      <c r="E54" s="13"/>
      <c r="F54" s="37">
        <v>5111317.46</v>
      </c>
      <c r="I54" s="10"/>
    </row>
    <row r="55" spans="1:9" s="24" customFormat="1" ht="17.100000000000001" customHeight="1" thickBot="1" x14ac:dyDescent="0.3">
      <c r="A55" s="45" t="s">
        <v>44</v>
      </c>
      <c r="B55" s="96" t="s">
        <v>28</v>
      </c>
      <c r="C55" s="92"/>
      <c r="D55" s="47">
        <f>SUM(D51:D54)</f>
        <v>13290726.91</v>
      </c>
      <c r="E55" s="21">
        <f>SUM(E51:E54)</f>
        <v>0</v>
      </c>
      <c r="F55" s="47">
        <f>SUM(F51:F54)</f>
        <v>13359588.41</v>
      </c>
      <c r="I55" s="10"/>
    </row>
    <row r="56" spans="1:9" s="24" customFormat="1" ht="17.100000000000001" customHeight="1" x14ac:dyDescent="0.2">
      <c r="B56" s="31"/>
      <c r="E56" s="5"/>
      <c r="I56" s="10"/>
    </row>
    <row r="57" spans="1:9" s="24" customFormat="1" ht="17.100000000000001" customHeight="1" x14ac:dyDescent="0.2">
      <c r="B57" s="31"/>
      <c r="D57" s="32"/>
      <c r="E57" s="32"/>
      <c r="F57" s="32"/>
      <c r="H57" s="32"/>
    </row>
    <row r="58" spans="1:9" s="24" customFormat="1" ht="17.100000000000001" customHeight="1" x14ac:dyDescent="0.2">
      <c r="B58" s="31"/>
      <c r="D58" s="32"/>
      <c r="E58" s="32"/>
      <c r="F58" s="32"/>
      <c r="H58" s="32"/>
    </row>
    <row r="59" spans="1:9" s="24" customFormat="1" ht="17.100000000000001" customHeight="1" x14ac:dyDescent="0.25">
      <c r="A59" s="23" t="s">
        <v>45</v>
      </c>
      <c r="B59" s="31"/>
      <c r="D59" s="32"/>
      <c r="E59" s="32"/>
      <c r="F59" s="32"/>
      <c r="H59" s="32"/>
    </row>
    <row r="60" spans="1:9" s="24" customFormat="1" ht="17.100000000000001" customHeight="1" x14ac:dyDescent="0.2">
      <c r="A60" s="24" t="s">
        <v>46</v>
      </c>
      <c r="B60" s="31" t="s">
        <v>55</v>
      </c>
      <c r="C60" s="32"/>
      <c r="D60" s="32">
        <v>8022078.1900000004</v>
      </c>
      <c r="E60" s="32"/>
      <c r="F60" s="32">
        <v>8135116.9500000002</v>
      </c>
    </row>
    <row r="61" spans="1:9" s="24" customFormat="1" ht="17.100000000000001" customHeight="1" x14ac:dyDescent="0.2">
      <c r="A61" s="24" t="s">
        <v>48</v>
      </c>
      <c r="B61" s="31"/>
      <c r="C61" s="32"/>
      <c r="D61" s="32">
        <v>422569.74</v>
      </c>
      <c r="E61" s="32"/>
      <c r="F61" s="32">
        <v>408769.21</v>
      </c>
    </row>
    <row r="62" spans="1:9" s="24" customFormat="1" ht="17.100000000000001" customHeight="1" x14ac:dyDescent="0.2">
      <c r="A62" s="24" t="s">
        <v>49</v>
      </c>
      <c r="B62" s="31"/>
      <c r="C62" s="32"/>
      <c r="D62" s="32">
        <v>10009.26</v>
      </c>
      <c r="E62" s="32"/>
      <c r="F62" s="32">
        <v>13108.310000000001</v>
      </c>
    </row>
    <row r="63" spans="1:9" s="24" customFormat="1" ht="17.100000000000001" customHeight="1" x14ac:dyDescent="0.2">
      <c r="A63" s="24" t="s">
        <v>50</v>
      </c>
      <c r="B63" s="42" t="s">
        <v>60</v>
      </c>
      <c r="C63" s="37"/>
      <c r="D63" s="32">
        <v>13171.78</v>
      </c>
      <c r="E63" s="37"/>
      <c r="F63" s="32">
        <v>37110.85</v>
      </c>
    </row>
    <row r="64" spans="1:9" s="24" customFormat="1" ht="17.100000000000001" customHeight="1" x14ac:dyDescent="0.2">
      <c r="A64" s="5" t="s">
        <v>52</v>
      </c>
      <c r="B64" s="9" t="s">
        <v>43</v>
      </c>
      <c r="C64" s="10"/>
      <c r="D64" s="10">
        <v>1157141.3999999999</v>
      </c>
      <c r="E64" s="10"/>
      <c r="F64" s="10">
        <v>1139860.51</v>
      </c>
    </row>
    <row r="65" spans="1:9" s="24" customFormat="1" ht="17.100000000000001" customHeight="1" x14ac:dyDescent="0.2">
      <c r="A65" s="24" t="s">
        <v>53</v>
      </c>
      <c r="B65" s="31"/>
      <c r="C65" s="32"/>
      <c r="D65" s="32">
        <v>868334.03</v>
      </c>
      <c r="E65" s="32"/>
      <c r="F65" s="32">
        <v>867949.7</v>
      </c>
    </row>
    <row r="66" spans="1:9" s="24" customFormat="1" ht="17.100000000000001" customHeight="1" x14ac:dyDescent="0.2">
      <c r="A66" s="24" t="s">
        <v>54</v>
      </c>
      <c r="B66" s="31" t="s">
        <v>62</v>
      </c>
      <c r="C66" s="32"/>
      <c r="D66" s="32">
        <v>107388.4</v>
      </c>
      <c r="E66" s="32"/>
      <c r="F66" s="32">
        <v>96649.59</v>
      </c>
    </row>
    <row r="67" spans="1:9" s="24" customFormat="1" ht="17.100000000000001" customHeight="1" x14ac:dyDescent="0.2">
      <c r="A67" s="24" t="s">
        <v>56</v>
      </c>
      <c r="B67" s="31"/>
      <c r="C67" s="32"/>
      <c r="D67" s="32">
        <v>242566.31</v>
      </c>
      <c r="E67" s="32"/>
      <c r="F67" s="32">
        <v>209153.7</v>
      </c>
    </row>
    <row r="68" spans="1:9" s="24" customFormat="1" ht="17.100000000000001" customHeight="1" x14ac:dyDescent="0.2">
      <c r="A68" s="24" t="s">
        <v>57</v>
      </c>
      <c r="B68" s="43" t="s">
        <v>28</v>
      </c>
      <c r="C68" s="33"/>
      <c r="D68" s="32">
        <v>15526.25</v>
      </c>
      <c r="E68" s="44"/>
      <c r="F68" s="32">
        <v>7703.35</v>
      </c>
    </row>
    <row r="69" spans="1:9" s="24" customFormat="1" ht="17.100000000000001" customHeight="1" x14ac:dyDescent="0.2">
      <c r="A69" s="24" t="s">
        <v>58</v>
      </c>
      <c r="B69" s="31"/>
      <c r="C69" s="32"/>
      <c r="D69" s="32">
        <v>2174435.0099999998</v>
      </c>
      <c r="E69" s="32"/>
      <c r="F69" s="32">
        <v>2366857.59</v>
      </c>
    </row>
    <row r="70" spans="1:9" s="24" customFormat="1" ht="17.100000000000001" customHeight="1" x14ac:dyDescent="0.2">
      <c r="A70" s="24" t="s">
        <v>59</v>
      </c>
      <c r="B70" s="31" t="s">
        <v>64</v>
      </c>
      <c r="C70" s="32"/>
      <c r="D70" s="32">
        <v>132389.5</v>
      </c>
      <c r="E70" s="32"/>
      <c r="F70" s="32">
        <v>131183.82999999999</v>
      </c>
    </row>
    <row r="71" spans="1:9" s="24" customFormat="1" ht="17.100000000000001" customHeight="1" x14ac:dyDescent="0.2">
      <c r="A71" s="24" t="s">
        <v>61</v>
      </c>
      <c r="B71" s="31" t="s">
        <v>68</v>
      </c>
      <c r="C71" s="32"/>
      <c r="D71" s="32">
        <v>176014.7</v>
      </c>
      <c r="E71" s="32"/>
      <c r="F71" s="32">
        <v>156094.03</v>
      </c>
    </row>
    <row r="72" spans="1:9" s="24" customFormat="1" ht="17.100000000000001" customHeight="1" x14ac:dyDescent="0.2">
      <c r="A72" s="24" t="s">
        <v>63</v>
      </c>
      <c r="B72" s="31" t="s">
        <v>70</v>
      </c>
      <c r="C72" s="51"/>
      <c r="D72" s="51">
        <v>11837.4</v>
      </c>
      <c r="E72" s="51"/>
      <c r="F72" s="51">
        <v>802</v>
      </c>
    </row>
    <row r="73" spans="1:9" s="24" customFormat="1" ht="17.100000000000001" customHeight="1" x14ac:dyDescent="0.25">
      <c r="A73" s="38" t="s">
        <v>65</v>
      </c>
      <c r="B73" s="39"/>
      <c r="C73" s="41"/>
      <c r="D73" s="41">
        <v>13353461.969999999</v>
      </c>
      <c r="E73" s="41"/>
      <c r="F73" s="60">
        <v>13570359.619999997</v>
      </c>
    </row>
    <row r="74" spans="1:9" s="24" customFormat="1" ht="17.100000000000001" customHeight="1" thickBot="1" x14ac:dyDescent="0.3">
      <c r="A74" s="45" t="s">
        <v>66</v>
      </c>
      <c r="B74" s="46"/>
      <c r="C74" s="47"/>
      <c r="D74" s="47">
        <v>-62735.059999998659</v>
      </c>
      <c r="E74" s="47"/>
      <c r="F74" s="47">
        <v>-211271.21</v>
      </c>
    </row>
    <row r="75" spans="1:9" s="24" customFormat="1" ht="17.100000000000001" customHeight="1" x14ac:dyDescent="0.2">
      <c r="B75" s="31"/>
      <c r="D75" s="32"/>
      <c r="E75" s="32"/>
      <c r="F75" s="32"/>
    </row>
    <row r="76" spans="1:9" s="24" customFormat="1" ht="17.100000000000001" customHeight="1" x14ac:dyDescent="0.2">
      <c r="B76" s="31"/>
      <c r="D76" s="32"/>
      <c r="E76" s="32"/>
      <c r="F76" s="32"/>
    </row>
    <row r="77" spans="1:9" s="24" customFormat="1" ht="17.100000000000001" customHeight="1" x14ac:dyDescent="0.2">
      <c r="A77" s="24" t="s">
        <v>67</v>
      </c>
      <c r="B77" s="31" t="s">
        <v>73</v>
      </c>
      <c r="C77" s="32"/>
      <c r="D77" s="32">
        <v>28870.69</v>
      </c>
      <c r="E77" s="32"/>
      <c r="F77" s="32">
        <v>5834.51</v>
      </c>
      <c r="I77" s="32"/>
    </row>
    <row r="78" spans="1:9" s="24" customFormat="1" ht="17.100000000000001" customHeight="1" x14ac:dyDescent="0.2">
      <c r="A78" s="24" t="s">
        <v>69</v>
      </c>
      <c r="B78" s="31" t="s">
        <v>115</v>
      </c>
      <c r="C78" s="51"/>
      <c r="D78" s="51">
        <v>31613.13</v>
      </c>
      <c r="E78" s="51"/>
      <c r="F78" s="32">
        <v>-61222.02</v>
      </c>
      <c r="I78" s="32"/>
    </row>
    <row r="79" spans="1:9" s="24" customFormat="1" ht="17.100000000000001" customHeight="1" thickBot="1" x14ac:dyDescent="0.3">
      <c r="A79" s="45" t="s">
        <v>71</v>
      </c>
      <c r="B79" s="46"/>
      <c r="C79" s="47"/>
      <c r="D79" s="47">
        <v>-2251.2399999986555</v>
      </c>
      <c r="E79" s="47"/>
      <c r="F79" s="47">
        <v>-266658.71999999997</v>
      </c>
      <c r="I79" s="32"/>
    </row>
    <row r="80" spans="1:9" s="24" customFormat="1" ht="17.100000000000001" customHeight="1" x14ac:dyDescent="0.25">
      <c r="A80" s="23"/>
      <c r="B80" s="31"/>
      <c r="D80" s="32"/>
      <c r="E80" s="32"/>
      <c r="F80" s="32"/>
    </row>
    <row r="81" spans="1:9" s="24" customFormat="1" ht="17.100000000000001" customHeight="1" x14ac:dyDescent="0.25">
      <c r="A81" s="23" t="s">
        <v>72</v>
      </c>
      <c r="B81" s="31" t="s">
        <v>220</v>
      </c>
      <c r="E81" s="32"/>
    </row>
    <row r="82" spans="1:9" s="24" customFormat="1" ht="17.100000000000001" customHeight="1" x14ac:dyDescent="0.2">
      <c r="A82" s="24" t="s">
        <v>74</v>
      </c>
      <c r="B82" s="31"/>
      <c r="C82" s="51"/>
      <c r="D82" s="51">
        <v>11000</v>
      </c>
      <c r="E82" s="51"/>
      <c r="F82" s="32">
        <v>-35334.160000000003</v>
      </c>
      <c r="I82" s="32"/>
    </row>
    <row r="83" spans="1:9" s="24" customFormat="1" ht="17.100000000000001" customHeight="1" thickBot="1" x14ac:dyDescent="0.3">
      <c r="A83" s="45" t="s">
        <v>75</v>
      </c>
      <c r="B83" s="46"/>
      <c r="C83" s="47"/>
      <c r="D83" s="47">
        <v>8748.7600000013445</v>
      </c>
      <c r="E83" s="47"/>
      <c r="F83" s="47">
        <v>-301992.88</v>
      </c>
      <c r="I83" s="32"/>
    </row>
    <row r="84" spans="1:9" s="24" customFormat="1" ht="17.100000000000001" customHeight="1" x14ac:dyDescent="0.2">
      <c r="A84" s="49"/>
      <c r="B84" s="31"/>
      <c r="D84" s="32"/>
      <c r="E84" s="32"/>
      <c r="F84" s="32"/>
    </row>
    <row r="85" spans="1:9" s="24" customFormat="1" ht="17.100000000000001" customHeight="1" x14ac:dyDescent="0.25">
      <c r="A85" s="23" t="s">
        <v>76</v>
      </c>
      <c r="B85" s="31"/>
      <c r="D85" s="32"/>
      <c r="E85" s="32"/>
      <c r="F85" s="32"/>
    </row>
    <row r="86" spans="1:9" s="24" customFormat="1" ht="17.100000000000001" customHeight="1" x14ac:dyDescent="0.2">
      <c r="A86" s="56" t="s">
        <v>290</v>
      </c>
      <c r="B86" s="31"/>
      <c r="D86" s="32">
        <v>0</v>
      </c>
      <c r="E86" s="32"/>
      <c r="F86" s="32">
        <v>1031</v>
      </c>
      <c r="I86" s="32"/>
    </row>
    <row r="87" spans="1:9" s="24" customFormat="1" ht="17.100000000000001" customHeight="1" x14ac:dyDescent="0.2">
      <c r="A87" s="50" t="s">
        <v>30</v>
      </c>
      <c r="B87" s="36"/>
      <c r="C87" s="35"/>
      <c r="D87" s="51">
        <v>8748.7600000013445</v>
      </c>
      <c r="E87" s="51"/>
      <c r="F87" s="51">
        <v>-300961.88</v>
      </c>
      <c r="I87" s="32"/>
    </row>
    <row r="88" spans="1:9" s="24" customFormat="1" ht="17.100000000000001" customHeight="1" thickBot="1" x14ac:dyDescent="0.3">
      <c r="A88" s="48"/>
      <c r="B88" s="46"/>
      <c r="C88" s="45"/>
      <c r="D88" s="47">
        <v>0</v>
      </c>
      <c r="E88" s="47"/>
      <c r="F88" s="47">
        <v>0</v>
      </c>
    </row>
    <row r="89" spans="1:9" s="24" customFormat="1" ht="17.100000000000001" customHeight="1" x14ac:dyDescent="0.2">
      <c r="B89" s="31"/>
      <c r="D89" s="32"/>
      <c r="E89" s="32"/>
      <c r="F89" s="32"/>
    </row>
    <row r="90" spans="1:9" s="24" customFormat="1" ht="17.100000000000001" customHeight="1" x14ac:dyDescent="0.2">
      <c r="B90" s="31"/>
      <c r="D90" s="32"/>
      <c r="E90" s="32"/>
      <c r="F90" s="32"/>
    </row>
    <row r="91" spans="1:9" s="24" customFormat="1" ht="17.100000000000001" customHeight="1" x14ac:dyDescent="0.2">
      <c r="B91" s="31"/>
      <c r="D91" s="32"/>
      <c r="E91" s="32"/>
      <c r="F91" s="32"/>
    </row>
    <row r="92" spans="1:9" s="24" customFormat="1" ht="17.100000000000001" customHeight="1" x14ac:dyDescent="0.2">
      <c r="B92" s="31"/>
      <c r="D92" s="32"/>
      <c r="E92" s="32"/>
      <c r="F92" s="32"/>
    </row>
    <row r="93" spans="1:9" s="24" customFormat="1" ht="17.100000000000001" customHeight="1" x14ac:dyDescent="0.25">
      <c r="A93" s="23" t="s">
        <v>77</v>
      </c>
      <c r="B93" s="31"/>
    </row>
    <row r="94" spans="1:9" s="24" customFormat="1" ht="17.100000000000001" customHeight="1" x14ac:dyDescent="0.25">
      <c r="A94" s="105"/>
      <c r="B94" s="31"/>
    </row>
    <row r="95" spans="1:9" s="24" customFormat="1" ht="17.100000000000001" customHeight="1" x14ac:dyDescent="0.25">
      <c r="A95" s="23" t="s">
        <v>78</v>
      </c>
      <c r="B95" s="31"/>
    </row>
    <row r="96" spans="1:9" s="24" customFormat="1" ht="17.100000000000001" customHeight="1" x14ac:dyDescent="0.25">
      <c r="A96" s="105"/>
      <c r="B96" s="31"/>
      <c r="D96" s="30" t="s">
        <v>35</v>
      </c>
      <c r="E96" s="30"/>
      <c r="F96" s="30" t="s">
        <v>36</v>
      </c>
    </row>
    <row r="97" spans="1:13" s="24" customFormat="1" ht="17.100000000000001" customHeight="1" x14ac:dyDescent="0.2">
      <c r="A97" s="24" t="s">
        <v>79</v>
      </c>
      <c r="B97" s="31"/>
      <c r="D97" s="37">
        <f>D83</f>
        <v>8748.7600000013445</v>
      </c>
      <c r="E97" s="37" t="s">
        <v>28</v>
      </c>
      <c r="F97" s="37">
        <v>-301992.88</v>
      </c>
      <c r="I97" s="32"/>
    </row>
    <row r="98" spans="1:13" s="24" customFormat="1" ht="17.100000000000001" customHeight="1" x14ac:dyDescent="0.2">
      <c r="A98" s="24" t="s">
        <v>74</v>
      </c>
      <c r="B98" s="31"/>
      <c r="D98" s="37">
        <v>-11000</v>
      </c>
      <c r="E98" s="37" t="s">
        <v>28</v>
      </c>
      <c r="F98" s="37">
        <v>35334.160000000003</v>
      </c>
      <c r="I98" s="32"/>
    </row>
    <row r="99" spans="1:13" s="24" customFormat="1" ht="17.100000000000001" customHeight="1" x14ac:dyDescent="0.2">
      <c r="A99" s="24" t="s">
        <v>80</v>
      </c>
      <c r="B99" s="31"/>
      <c r="D99" s="37">
        <v>176014.7</v>
      </c>
      <c r="E99" s="37" t="s">
        <v>28</v>
      </c>
      <c r="F99" s="37">
        <v>156094.03</v>
      </c>
      <c r="I99" s="32"/>
    </row>
    <row r="100" spans="1:13" s="24" customFormat="1" ht="17.100000000000001" customHeight="1" x14ac:dyDescent="0.2">
      <c r="A100" s="24" t="s">
        <v>81</v>
      </c>
      <c r="B100" s="31"/>
      <c r="D100" s="37">
        <v>103078.84</v>
      </c>
      <c r="E100" s="37"/>
      <c r="F100" s="37">
        <v>151597.19</v>
      </c>
      <c r="I100" s="32"/>
    </row>
    <row r="101" spans="1:13" s="24" customFormat="1" ht="17.100000000000001" customHeight="1" x14ac:dyDescent="0.2">
      <c r="A101" s="56" t="s">
        <v>82</v>
      </c>
      <c r="B101" s="31"/>
      <c r="D101" s="37">
        <v>-33116.54</v>
      </c>
      <c r="E101" s="49"/>
      <c r="F101" s="37">
        <v>-7704.53</v>
      </c>
      <c r="I101" s="32"/>
    </row>
    <row r="102" spans="1:13" s="24" customFormat="1" ht="17.100000000000001" customHeight="1" x14ac:dyDescent="0.2">
      <c r="B102" s="31"/>
      <c r="D102" s="49"/>
      <c r="E102" s="49"/>
      <c r="F102" s="49"/>
      <c r="I102" s="32"/>
    </row>
    <row r="103" spans="1:13" s="24" customFormat="1" ht="17.100000000000001" customHeight="1" x14ac:dyDescent="0.2">
      <c r="A103" s="49" t="s">
        <v>83</v>
      </c>
      <c r="B103" s="31"/>
      <c r="D103" s="37">
        <v>-9802.9399999999441</v>
      </c>
      <c r="E103" s="49"/>
      <c r="F103" s="37">
        <v>88805.459999999963</v>
      </c>
      <c r="I103" s="32"/>
    </row>
    <row r="104" spans="1:13" s="24" customFormat="1" ht="17.100000000000001" customHeight="1" x14ac:dyDescent="0.2">
      <c r="A104" s="49" t="s">
        <v>305</v>
      </c>
      <c r="B104" s="31"/>
      <c r="D104" s="37">
        <v>-1700</v>
      </c>
      <c r="E104" s="49"/>
      <c r="F104" s="37">
        <v>1600</v>
      </c>
      <c r="I104" s="32"/>
    </row>
    <row r="105" spans="1:13" s="24" customFormat="1" ht="17.100000000000001" customHeight="1" x14ac:dyDescent="0.2">
      <c r="A105" s="24" t="s">
        <v>304</v>
      </c>
      <c r="B105" s="31"/>
      <c r="D105" s="37">
        <v>35114.210000000079</v>
      </c>
      <c r="E105" s="49"/>
      <c r="F105" s="37">
        <v>-182795.45000000007</v>
      </c>
      <c r="I105" s="32"/>
    </row>
    <row r="106" spans="1:13" s="24" customFormat="1" ht="17.100000000000001" customHeight="1" x14ac:dyDescent="0.2">
      <c r="A106" s="24" t="s">
        <v>84</v>
      </c>
      <c r="B106" s="31"/>
      <c r="D106" s="37">
        <v>-45713.179999999993</v>
      </c>
      <c r="E106" s="49"/>
      <c r="F106" s="37">
        <v>65475.989999999991</v>
      </c>
      <c r="I106" s="32"/>
      <c r="M106" s="49"/>
    </row>
    <row r="107" spans="1:13" s="24" customFormat="1" ht="17.100000000000001" customHeight="1" x14ac:dyDescent="0.2">
      <c r="A107" s="24" t="s">
        <v>221</v>
      </c>
      <c r="B107" s="31"/>
      <c r="D107" s="37">
        <v>245000</v>
      </c>
      <c r="E107" s="49"/>
      <c r="F107" s="37">
        <v>0</v>
      </c>
      <c r="I107" s="32"/>
      <c r="M107" s="49"/>
    </row>
    <row r="108" spans="1:13" s="24" customFormat="1" ht="17.100000000000001" customHeight="1" x14ac:dyDescent="0.2">
      <c r="A108" s="49" t="s">
        <v>85</v>
      </c>
      <c r="B108" s="31"/>
      <c r="D108" s="37">
        <v>-197767.19000000018</v>
      </c>
      <c r="E108" s="49"/>
      <c r="F108" s="37">
        <v>-9946.9699999999721</v>
      </c>
      <c r="I108" s="32"/>
    </row>
    <row r="109" spans="1:13" s="24" customFormat="1" ht="17.100000000000001" customHeight="1" x14ac:dyDescent="0.2">
      <c r="A109" s="56" t="s">
        <v>278</v>
      </c>
      <c r="B109" s="31"/>
      <c r="D109" s="37">
        <v>100000</v>
      </c>
      <c r="E109" s="50"/>
      <c r="F109" s="37">
        <v>0</v>
      </c>
      <c r="I109" s="32"/>
    </row>
    <row r="110" spans="1:13" s="24" customFormat="1" ht="17.100000000000001" customHeight="1" thickBot="1" x14ac:dyDescent="0.3">
      <c r="A110" s="45" t="s">
        <v>86</v>
      </c>
      <c r="B110" s="46"/>
      <c r="C110" s="45"/>
      <c r="D110" s="53">
        <v>368856.66000000125</v>
      </c>
      <c r="E110" s="53" t="s">
        <v>28</v>
      </c>
      <c r="F110" s="53">
        <v>-3533.0000000000582</v>
      </c>
      <c r="I110" s="32"/>
      <c r="K110" s="32"/>
    </row>
    <row r="111" spans="1:13" s="24" customFormat="1" ht="17.100000000000001" customHeight="1" x14ac:dyDescent="0.2">
      <c r="B111" s="31"/>
      <c r="D111" s="32"/>
      <c r="E111" s="32"/>
      <c r="F111" s="32"/>
      <c r="H111" s="32"/>
      <c r="J111" s="32"/>
    </row>
    <row r="112" spans="1:13" s="24" customFormat="1" ht="17.100000000000001" customHeight="1" x14ac:dyDescent="0.2">
      <c r="B112" s="31"/>
      <c r="D112" s="32"/>
      <c r="E112" s="32"/>
      <c r="F112" s="32"/>
      <c r="H112" s="32"/>
      <c r="J112" s="32"/>
    </row>
    <row r="113" spans="1:11" s="24" customFormat="1" ht="17.100000000000001" customHeight="1" x14ac:dyDescent="0.25">
      <c r="A113" s="23" t="s">
        <v>87</v>
      </c>
      <c r="B113" s="31"/>
      <c r="D113" s="32"/>
      <c r="E113" s="32"/>
      <c r="F113" s="32"/>
      <c r="H113" s="32"/>
      <c r="J113" s="32"/>
    </row>
    <row r="114" spans="1:11" s="24" customFormat="1" ht="17.100000000000001" customHeight="1" x14ac:dyDescent="0.25">
      <c r="A114" s="23"/>
      <c r="B114" s="31"/>
      <c r="D114" s="32"/>
      <c r="E114" s="32"/>
      <c r="F114" s="32"/>
      <c r="H114" s="32"/>
      <c r="J114" s="32"/>
    </row>
    <row r="115" spans="1:11" s="24" customFormat="1" ht="17.100000000000001" customHeight="1" x14ac:dyDescent="0.2">
      <c r="A115" s="24" t="s">
        <v>88</v>
      </c>
      <c r="B115" s="31"/>
      <c r="D115" s="37">
        <v>-100094.7</v>
      </c>
      <c r="E115" s="49"/>
      <c r="F115" s="37">
        <v>-89014.33</v>
      </c>
      <c r="I115" s="32"/>
    </row>
    <row r="116" spans="1:11" s="24" customFormat="1" ht="17.100000000000001" customHeight="1" x14ac:dyDescent="0.2">
      <c r="A116" s="24" t="s">
        <v>89</v>
      </c>
      <c r="B116" s="31"/>
      <c r="D116" s="37">
        <v>-635963.84</v>
      </c>
      <c r="E116" s="49"/>
      <c r="F116" s="37">
        <v>-968972.19</v>
      </c>
      <c r="I116" s="32"/>
    </row>
    <row r="117" spans="1:11" s="24" customFormat="1" ht="17.100000000000001" customHeight="1" x14ac:dyDescent="0.2">
      <c r="A117" s="24" t="s">
        <v>90</v>
      </c>
      <c r="B117" s="31"/>
      <c r="D117" s="37">
        <v>3558.5400000000009</v>
      </c>
      <c r="E117" s="49"/>
      <c r="F117" s="37">
        <v>-500051.17</v>
      </c>
      <c r="I117" s="32"/>
    </row>
    <row r="118" spans="1:11" s="24" customFormat="1" ht="17.100000000000001" customHeight="1" x14ac:dyDescent="0.2">
      <c r="A118" s="49" t="s">
        <v>91</v>
      </c>
      <c r="B118" s="31"/>
      <c r="D118" s="37">
        <v>0</v>
      </c>
      <c r="E118" s="50"/>
      <c r="F118" s="37">
        <v>0</v>
      </c>
      <c r="I118" s="32"/>
    </row>
    <row r="119" spans="1:11" s="24" customFormat="1" ht="17.100000000000001" customHeight="1" thickBot="1" x14ac:dyDescent="0.3">
      <c r="A119" s="45" t="s">
        <v>92</v>
      </c>
      <c r="B119" s="46"/>
      <c r="C119" s="45"/>
      <c r="D119" s="53">
        <v>-732499.99999999988</v>
      </c>
      <c r="E119" s="48"/>
      <c r="F119" s="53">
        <v>-1558037.69</v>
      </c>
      <c r="I119" s="32"/>
      <c r="K119" s="32"/>
    </row>
    <row r="120" spans="1:11" s="24" customFormat="1" ht="17.100000000000001" customHeight="1" x14ac:dyDescent="0.2">
      <c r="B120" s="31"/>
      <c r="D120" s="32"/>
      <c r="E120" s="32"/>
      <c r="F120" s="32"/>
      <c r="I120" s="32"/>
    </row>
    <row r="121" spans="1:11" s="24" customFormat="1" ht="17.100000000000001" customHeight="1" x14ac:dyDescent="0.2">
      <c r="I121" s="32"/>
    </row>
    <row r="122" spans="1:11" s="24" customFormat="1" ht="17.100000000000001" customHeight="1" x14ac:dyDescent="0.25">
      <c r="A122" s="23" t="s">
        <v>93</v>
      </c>
      <c r="B122" s="31"/>
      <c r="D122" s="32"/>
      <c r="E122" s="32"/>
      <c r="F122" s="32"/>
      <c r="I122" s="32"/>
    </row>
    <row r="123" spans="1:11" s="24" customFormat="1" ht="17.100000000000001" customHeight="1" x14ac:dyDescent="0.25">
      <c r="A123" s="23"/>
      <c r="B123" s="31"/>
      <c r="D123" s="32"/>
      <c r="E123" s="32"/>
      <c r="F123" s="32"/>
      <c r="I123" s="32"/>
    </row>
    <row r="124" spans="1:11" s="24" customFormat="1" ht="17.100000000000001" customHeight="1" x14ac:dyDescent="0.2">
      <c r="A124" s="24" t="s">
        <v>94</v>
      </c>
      <c r="B124" s="31"/>
      <c r="D124" s="32">
        <f>F11</f>
        <v>2386254.64</v>
      </c>
      <c r="F124" s="32">
        <v>3947825.33</v>
      </c>
      <c r="I124" s="32"/>
    </row>
    <row r="125" spans="1:11" s="24" customFormat="1" ht="17.100000000000001" customHeight="1" x14ac:dyDescent="0.2">
      <c r="A125" s="24" t="s">
        <v>95</v>
      </c>
      <c r="B125" s="31"/>
      <c r="D125" s="32">
        <f>D11</f>
        <v>2022611.3</v>
      </c>
      <c r="F125" s="32">
        <f>F11</f>
        <v>2386254.64</v>
      </c>
      <c r="I125" s="32"/>
    </row>
    <row r="126" spans="1:11" s="24" customFormat="1" ht="17.100000000000001" customHeight="1" thickBot="1" x14ac:dyDescent="0.3">
      <c r="A126" s="45" t="s">
        <v>96</v>
      </c>
      <c r="B126" s="46"/>
      <c r="C126" s="45"/>
      <c r="D126" s="47">
        <f>D125-D124</f>
        <v>-363643.34000000008</v>
      </c>
      <c r="E126" s="47">
        <f>E125-E124</f>
        <v>0</v>
      </c>
      <c r="F126" s="47">
        <f>F125-F124</f>
        <v>-1561570.69</v>
      </c>
      <c r="I126" s="32"/>
    </row>
    <row r="127" spans="1:11" s="24" customFormat="1" ht="17.100000000000001" customHeight="1" x14ac:dyDescent="0.25">
      <c r="A127" s="23"/>
      <c r="B127" s="29"/>
      <c r="C127" s="23"/>
      <c r="D127" s="40"/>
      <c r="E127" s="40"/>
      <c r="F127" s="40"/>
      <c r="I127" s="32"/>
    </row>
    <row r="128" spans="1:11" s="24" customFormat="1" ht="66.75" customHeight="1" x14ac:dyDescent="0.2">
      <c r="A128" s="185" t="s">
        <v>282</v>
      </c>
      <c r="B128" s="176"/>
      <c r="C128" s="176"/>
      <c r="D128" s="176"/>
      <c r="E128" s="176"/>
      <c r="F128" s="176"/>
      <c r="I128" s="32"/>
    </row>
    <row r="129" spans="1:16" s="24" customFormat="1" ht="67.5" customHeight="1" x14ac:dyDescent="0.2">
      <c r="A129" s="185" t="s">
        <v>252</v>
      </c>
      <c r="B129" s="176"/>
      <c r="C129" s="176"/>
      <c r="D129" s="176"/>
      <c r="E129" s="176"/>
      <c r="F129" s="176"/>
      <c r="I129" s="32"/>
    </row>
    <row r="130" spans="1:16" s="24" customFormat="1" ht="21.75" customHeight="1" x14ac:dyDescent="0.25">
      <c r="A130" s="23" t="s">
        <v>97</v>
      </c>
      <c r="I130" s="32"/>
    </row>
    <row r="131" spans="1:16" s="24" customFormat="1" ht="15" x14ac:dyDescent="0.2"/>
    <row r="132" spans="1:16" s="24" customFormat="1" ht="15" x14ac:dyDescent="0.2">
      <c r="B132" s="31"/>
      <c r="D132" s="32"/>
      <c r="E132" s="32"/>
      <c r="F132" s="32"/>
    </row>
    <row r="133" spans="1:16" s="24" customFormat="1" ht="15" x14ac:dyDescent="0.2">
      <c r="B133" s="31"/>
      <c r="D133" s="32"/>
      <c r="E133" s="32"/>
      <c r="F133" s="32"/>
    </row>
    <row r="134" spans="1:16" s="24" customFormat="1" ht="17.100000000000001" customHeight="1" x14ac:dyDescent="0.25">
      <c r="A134" s="23" t="s">
        <v>114</v>
      </c>
    </row>
    <row r="135" spans="1:16" s="24" customFormat="1" ht="17.100000000000001" customHeight="1" x14ac:dyDescent="0.2"/>
    <row r="136" spans="1:16" s="24" customFormat="1" ht="17.100000000000001" customHeight="1" x14ac:dyDescent="0.25">
      <c r="A136" s="23"/>
      <c r="B136" s="23"/>
      <c r="C136" s="23"/>
      <c r="D136" s="30" t="s">
        <v>98</v>
      </c>
      <c r="E136" s="23"/>
      <c r="F136" s="30" t="s">
        <v>34</v>
      </c>
      <c r="G136" s="30"/>
      <c r="H136" s="30" t="s">
        <v>99</v>
      </c>
      <c r="I136" s="30"/>
      <c r="J136" s="30" t="s">
        <v>100</v>
      </c>
      <c r="K136" s="30"/>
      <c r="L136" s="30" t="s">
        <v>101</v>
      </c>
      <c r="M136" s="63"/>
      <c r="N136" s="30" t="s">
        <v>102</v>
      </c>
      <c r="O136" s="63"/>
      <c r="P136" s="30" t="s">
        <v>103</v>
      </c>
    </row>
    <row r="137" spans="1:16" s="24" customFormat="1" ht="17.100000000000001" customHeight="1" x14ac:dyDescent="0.25">
      <c r="A137" s="23"/>
      <c r="B137" s="23"/>
      <c r="C137" s="23"/>
      <c r="D137" s="23"/>
      <c r="E137" s="23"/>
      <c r="F137" s="30"/>
      <c r="G137" s="30"/>
      <c r="H137" s="30"/>
      <c r="I137" s="30"/>
      <c r="J137" s="30" t="s">
        <v>104</v>
      </c>
      <c r="K137" s="30"/>
      <c r="L137" s="30"/>
      <c r="M137" s="63"/>
      <c r="N137" s="63"/>
      <c r="O137" s="63"/>
      <c r="P137" s="63"/>
    </row>
    <row r="138" spans="1:16" s="24" customFormat="1" ht="17.100000000000001" customHeight="1" x14ac:dyDescent="0.25">
      <c r="A138" s="23" t="s">
        <v>26</v>
      </c>
      <c r="D138" s="62"/>
      <c r="E138" s="63"/>
      <c r="F138" s="63"/>
      <c r="G138" s="63"/>
      <c r="H138" s="63"/>
      <c r="I138" s="63"/>
      <c r="J138" s="63"/>
      <c r="K138" s="63"/>
      <c r="L138" s="63"/>
      <c r="M138" s="63"/>
      <c r="N138" s="63"/>
      <c r="O138" s="63"/>
      <c r="P138" s="63"/>
    </row>
    <row r="139" spans="1:16" s="24" customFormat="1" ht="17.100000000000001" customHeight="1" x14ac:dyDescent="0.2">
      <c r="A139" s="24" t="s">
        <v>105</v>
      </c>
      <c r="D139" s="63"/>
      <c r="E139" s="63"/>
      <c r="F139" s="63"/>
      <c r="G139" s="63"/>
      <c r="H139" s="63"/>
      <c r="I139" s="63"/>
      <c r="J139" s="63"/>
      <c r="K139" s="63"/>
      <c r="L139" s="63"/>
      <c r="M139" s="63"/>
      <c r="N139" s="63"/>
      <c r="O139" s="63"/>
      <c r="P139" s="63"/>
    </row>
    <row r="140" spans="1:16" s="24" customFormat="1" ht="17.100000000000001" customHeight="1" x14ac:dyDescent="0.25">
      <c r="A140" s="35"/>
      <c r="B140" s="64" t="s">
        <v>4</v>
      </c>
      <c r="C140" s="35"/>
      <c r="D140" s="65">
        <v>2023</v>
      </c>
      <c r="E140" s="35"/>
      <c r="F140" s="65" t="s">
        <v>106</v>
      </c>
      <c r="G140" s="35"/>
      <c r="H140" s="65" t="s">
        <v>106</v>
      </c>
      <c r="I140" s="35"/>
      <c r="J140" s="65" t="s">
        <v>106</v>
      </c>
      <c r="K140" s="35"/>
      <c r="L140" s="65" t="s">
        <v>106</v>
      </c>
      <c r="M140" s="35"/>
      <c r="N140" s="65" t="s">
        <v>106</v>
      </c>
      <c r="O140" s="35"/>
      <c r="P140" s="65" t="s">
        <v>106</v>
      </c>
    </row>
    <row r="141" spans="1:16" s="24" customFormat="1" ht="17.100000000000001" customHeight="1" x14ac:dyDescent="0.2">
      <c r="A141" s="24" t="s">
        <v>107</v>
      </c>
      <c r="D141" s="33">
        <v>38237.9</v>
      </c>
      <c r="E141" s="33"/>
      <c r="F141" s="58">
        <v>0</v>
      </c>
      <c r="G141" s="33"/>
      <c r="H141" s="58">
        <v>0</v>
      </c>
      <c r="I141" s="33"/>
      <c r="J141" s="58">
        <v>0</v>
      </c>
      <c r="K141" s="33"/>
      <c r="L141" s="33">
        <v>500</v>
      </c>
      <c r="M141" s="33"/>
      <c r="N141" s="33">
        <v>-500</v>
      </c>
      <c r="O141" s="33"/>
      <c r="P141" s="33">
        <v>37737.9</v>
      </c>
    </row>
    <row r="142" spans="1:16" s="24" customFormat="1" ht="17.100000000000001" customHeight="1" x14ac:dyDescent="0.2">
      <c r="A142" s="24" t="s">
        <v>108</v>
      </c>
      <c r="D142" s="33">
        <v>88005.62</v>
      </c>
      <c r="E142" s="33"/>
      <c r="F142" s="32">
        <v>0</v>
      </c>
      <c r="G142" s="33"/>
      <c r="H142" s="32">
        <v>0</v>
      </c>
      <c r="I142" s="33"/>
      <c r="J142" s="32">
        <v>0</v>
      </c>
      <c r="K142" s="33"/>
      <c r="L142" s="32">
        <v>0</v>
      </c>
      <c r="M142" s="33"/>
      <c r="N142" s="32">
        <v>0</v>
      </c>
      <c r="O142" s="33"/>
      <c r="P142" s="33">
        <v>88005.62</v>
      </c>
    </row>
    <row r="143" spans="1:16" s="24" customFormat="1" ht="17.100000000000001" customHeight="1" x14ac:dyDescent="0.2">
      <c r="A143" s="24" t="s">
        <v>109</v>
      </c>
      <c r="D143" s="33">
        <v>47419.3</v>
      </c>
      <c r="E143" s="33"/>
      <c r="F143" s="32">
        <v>0</v>
      </c>
      <c r="G143" s="33"/>
      <c r="H143" s="32">
        <v>0</v>
      </c>
      <c r="I143" s="33"/>
      <c r="J143" s="32">
        <v>0</v>
      </c>
      <c r="K143" s="33"/>
      <c r="L143" s="32">
        <v>0</v>
      </c>
      <c r="M143" s="33"/>
      <c r="N143" s="32">
        <v>0</v>
      </c>
      <c r="O143" s="33"/>
      <c r="P143" s="33">
        <v>47419.3</v>
      </c>
    </row>
    <row r="144" spans="1:16" s="24" customFormat="1" ht="17.100000000000001" customHeight="1" x14ac:dyDescent="0.2">
      <c r="A144" s="49" t="s">
        <v>110</v>
      </c>
      <c r="D144" s="32">
        <v>0</v>
      </c>
      <c r="E144" s="33"/>
      <c r="F144" s="32">
        <v>0</v>
      </c>
      <c r="G144" s="33"/>
      <c r="H144" s="33">
        <v>45834.16</v>
      </c>
      <c r="I144" s="33"/>
      <c r="J144" s="32">
        <v>0</v>
      </c>
      <c r="K144" s="33"/>
      <c r="L144" s="33">
        <v>10000</v>
      </c>
      <c r="M144" s="33"/>
      <c r="N144" s="107">
        <v>35834.160000000003</v>
      </c>
      <c r="O144" s="33"/>
      <c r="P144" s="107">
        <v>35834.160000000003</v>
      </c>
    </row>
    <row r="145" spans="1:16" s="24" customFormat="1" ht="17.100000000000001" customHeight="1" x14ac:dyDescent="0.25">
      <c r="A145" s="67" t="s">
        <v>111</v>
      </c>
      <c r="B145" s="36" t="s">
        <v>28</v>
      </c>
      <c r="C145" s="35"/>
      <c r="D145" s="59">
        <v>173662.82</v>
      </c>
      <c r="E145" s="59"/>
      <c r="F145" s="60">
        <v>0</v>
      </c>
      <c r="G145" s="108"/>
      <c r="H145" s="108">
        <v>45834.16</v>
      </c>
      <c r="I145" s="108"/>
      <c r="J145" s="60">
        <v>0</v>
      </c>
      <c r="K145" s="59"/>
      <c r="L145" s="59">
        <v>10500</v>
      </c>
      <c r="M145" s="59"/>
      <c r="N145" s="59">
        <v>35334.160000000003</v>
      </c>
      <c r="O145" s="59"/>
      <c r="P145" s="59">
        <v>208996.98</v>
      </c>
    </row>
    <row r="146" spans="1:16" s="24" customFormat="1" ht="17.100000000000001" customHeight="1" x14ac:dyDescent="0.25">
      <c r="A146" s="23"/>
      <c r="B146" s="31"/>
      <c r="D146" s="40"/>
      <c r="E146" s="40"/>
      <c r="F146" s="40"/>
      <c r="G146" s="40"/>
      <c r="H146" s="40"/>
      <c r="I146" s="40"/>
      <c r="J146" s="40"/>
      <c r="K146" s="40"/>
      <c r="L146" s="40"/>
      <c r="M146" s="40"/>
      <c r="N146" s="40"/>
      <c r="O146" s="40"/>
      <c r="P146" s="40"/>
    </row>
    <row r="147" spans="1:16" s="24" customFormat="1" ht="17.100000000000001" customHeight="1" x14ac:dyDescent="0.25">
      <c r="A147" s="23"/>
      <c r="B147" s="31"/>
      <c r="D147" s="40"/>
      <c r="E147" s="40"/>
      <c r="F147" s="40"/>
      <c r="G147" s="40"/>
      <c r="H147" s="40"/>
      <c r="I147" s="40"/>
      <c r="J147" s="40"/>
      <c r="K147" s="40"/>
      <c r="L147" s="40"/>
      <c r="M147" s="40"/>
      <c r="N147" s="40"/>
      <c r="O147" s="40"/>
      <c r="P147" s="40"/>
    </row>
    <row r="148" spans="1:16" s="24" customFormat="1" ht="17.100000000000001" customHeight="1" x14ac:dyDescent="0.25">
      <c r="A148" s="23" t="s">
        <v>29</v>
      </c>
      <c r="B148" s="31"/>
      <c r="D148" s="40"/>
      <c r="E148" s="40"/>
      <c r="F148" s="40"/>
      <c r="G148" s="40"/>
      <c r="H148" s="40"/>
      <c r="I148" s="40"/>
      <c r="J148" s="40"/>
      <c r="K148" s="40"/>
      <c r="L148" s="40"/>
      <c r="M148" s="40"/>
      <c r="N148" s="40"/>
      <c r="O148" s="40"/>
      <c r="P148" s="40"/>
    </row>
    <row r="149" spans="1:16" s="24" customFormat="1" ht="17.100000000000001" customHeight="1" x14ac:dyDescent="0.25">
      <c r="A149" s="23"/>
      <c r="B149" s="31"/>
      <c r="D149" s="40"/>
      <c r="E149" s="40"/>
      <c r="F149" s="40"/>
      <c r="G149" s="40"/>
      <c r="H149" s="40"/>
      <c r="I149" s="40"/>
      <c r="J149" s="40"/>
      <c r="K149" s="40"/>
      <c r="L149" s="40"/>
      <c r="M149" s="40"/>
      <c r="N149" s="40"/>
      <c r="O149" s="40"/>
      <c r="P149" s="40"/>
    </row>
    <row r="150" spans="1:16" s="24" customFormat="1" ht="17.100000000000001" customHeight="1" x14ac:dyDescent="0.2">
      <c r="A150" s="24" t="s">
        <v>112</v>
      </c>
      <c r="D150" s="33">
        <v>1031.3</v>
      </c>
      <c r="E150" s="33"/>
      <c r="F150" s="33">
        <v>75000</v>
      </c>
      <c r="G150" s="33"/>
      <c r="H150" s="33"/>
      <c r="I150" s="33"/>
      <c r="J150" s="33"/>
      <c r="K150" s="33"/>
      <c r="L150" s="33">
        <v>76031.3</v>
      </c>
      <c r="M150" s="33"/>
      <c r="N150" s="33">
        <v>-1031.3</v>
      </c>
      <c r="O150" s="33"/>
      <c r="P150" s="32">
        <v>0</v>
      </c>
    </row>
    <row r="151" spans="1:16" s="24" customFormat="1" ht="17.100000000000001" customHeight="1" x14ac:dyDescent="0.2">
      <c r="A151" s="56" t="s">
        <v>277</v>
      </c>
      <c r="D151" s="33">
        <v>-592463.13</v>
      </c>
      <c r="E151" s="33"/>
      <c r="F151" s="33"/>
      <c r="G151" s="33"/>
      <c r="H151" s="33">
        <v>-300961.58</v>
      </c>
      <c r="I151" s="33"/>
      <c r="J151" s="33">
        <v>592463.13</v>
      </c>
      <c r="K151" s="33"/>
      <c r="L151" s="33"/>
      <c r="M151" s="33"/>
      <c r="N151" s="33"/>
      <c r="O151" s="33"/>
      <c r="P151" s="32">
        <v>-300961.57999999996</v>
      </c>
    </row>
    <row r="152" spans="1:16" s="24" customFormat="1" ht="17.100000000000001" customHeight="1" x14ac:dyDescent="0.2">
      <c r="A152" s="24" t="s">
        <v>30</v>
      </c>
      <c r="B152" s="31" t="s">
        <v>28</v>
      </c>
      <c r="D152" s="33">
        <v>5107256.3099999996</v>
      </c>
      <c r="E152" s="33"/>
      <c r="F152" s="33"/>
      <c r="G152" s="33"/>
      <c r="H152" s="33" t="s">
        <v>28</v>
      </c>
      <c r="I152" s="33"/>
      <c r="J152" s="33">
        <v>-592463.13</v>
      </c>
      <c r="K152" s="33"/>
      <c r="L152" s="33"/>
      <c r="M152" s="33"/>
      <c r="N152" s="33">
        <v>-300961.58</v>
      </c>
      <c r="O152" s="33"/>
      <c r="P152" s="33">
        <v>4514793.18</v>
      </c>
    </row>
    <row r="153" spans="1:16" s="24" customFormat="1" ht="17.100000000000001" customHeight="1" thickBot="1" x14ac:dyDescent="0.3">
      <c r="A153" s="45" t="s">
        <v>113</v>
      </c>
      <c r="B153" s="45"/>
      <c r="C153" s="45"/>
      <c r="D153" s="61">
        <v>4515824.4799999995</v>
      </c>
      <c r="E153" s="61"/>
      <c r="F153" s="61">
        <v>75000</v>
      </c>
      <c r="G153" s="61"/>
      <c r="H153" s="61">
        <v>-300961.58</v>
      </c>
      <c r="I153" s="61"/>
      <c r="J153" s="61">
        <v>0</v>
      </c>
      <c r="K153" s="61"/>
      <c r="L153" s="61">
        <v>76031.3</v>
      </c>
      <c r="M153" s="61"/>
      <c r="N153" s="61">
        <v>-301992.88</v>
      </c>
      <c r="O153" s="61"/>
      <c r="P153" s="61">
        <v>4213831.5999999996</v>
      </c>
    </row>
    <row r="154" spans="1:16" s="24" customFormat="1" ht="17.100000000000001" customHeight="1" x14ac:dyDescent="0.2"/>
    <row r="155" spans="1:16" s="24" customFormat="1" ht="17.100000000000001" customHeight="1" x14ac:dyDescent="0.2"/>
    <row r="156" spans="1:16" s="24" customFormat="1" ht="17.100000000000001" customHeight="1" x14ac:dyDescent="0.2"/>
    <row r="157" spans="1:16" s="24" customFormat="1" ht="17.100000000000001" customHeight="1" x14ac:dyDescent="0.2"/>
    <row r="158" spans="1:16" s="24" customFormat="1" ht="17.100000000000001" customHeight="1" x14ac:dyDescent="0.25">
      <c r="A158" s="23" t="s">
        <v>222</v>
      </c>
    </row>
    <row r="159" spans="1:16" s="24" customFormat="1" ht="17.100000000000001" customHeight="1" x14ac:dyDescent="0.2"/>
    <row r="160" spans="1:16" s="24" customFormat="1" ht="17.100000000000001" customHeight="1" x14ac:dyDescent="0.25">
      <c r="A160" s="23"/>
      <c r="B160" s="23"/>
      <c r="C160" s="23"/>
      <c r="D160" s="30" t="s">
        <v>98</v>
      </c>
      <c r="E160" s="23"/>
      <c r="F160" s="30" t="s">
        <v>34</v>
      </c>
      <c r="G160" s="30"/>
      <c r="H160" s="30" t="s">
        <v>99</v>
      </c>
      <c r="I160" s="30"/>
      <c r="J160" s="30" t="s">
        <v>100</v>
      </c>
      <c r="K160" s="30"/>
      <c r="L160" s="30" t="s">
        <v>101</v>
      </c>
      <c r="M160" s="63"/>
      <c r="N160" s="30" t="s">
        <v>102</v>
      </c>
      <c r="O160" s="63"/>
      <c r="P160" s="30" t="s">
        <v>103</v>
      </c>
    </row>
    <row r="161" spans="1:16" s="24" customFormat="1" ht="17.100000000000001" customHeight="1" x14ac:dyDescent="0.25">
      <c r="A161" s="23"/>
      <c r="B161" s="23"/>
      <c r="C161" s="23"/>
      <c r="D161" s="23"/>
      <c r="E161" s="23"/>
      <c r="F161" s="30"/>
      <c r="G161" s="30"/>
      <c r="H161" s="30"/>
      <c r="I161" s="30"/>
      <c r="J161" s="30" t="s">
        <v>104</v>
      </c>
      <c r="K161" s="30"/>
      <c r="L161" s="30"/>
      <c r="M161" s="63"/>
      <c r="N161" s="63"/>
      <c r="O161" s="63"/>
      <c r="P161" s="63"/>
    </row>
    <row r="162" spans="1:16" s="24" customFormat="1" ht="17.100000000000001" customHeight="1" x14ac:dyDescent="0.25">
      <c r="A162" s="23" t="s">
        <v>26</v>
      </c>
      <c r="D162" s="62"/>
      <c r="E162" s="63"/>
      <c r="F162" s="63"/>
      <c r="G162" s="63"/>
      <c r="H162" s="63"/>
      <c r="I162" s="63"/>
      <c r="J162" s="63"/>
      <c r="K162" s="63"/>
      <c r="L162" s="63"/>
      <c r="M162" s="63"/>
      <c r="N162" s="63"/>
      <c r="O162" s="63"/>
      <c r="P162" s="63"/>
    </row>
    <row r="163" spans="1:16" s="24" customFormat="1" ht="17.100000000000001" customHeight="1" x14ac:dyDescent="0.2">
      <c r="A163" s="24" t="s">
        <v>105</v>
      </c>
      <c r="D163" s="63"/>
      <c r="E163" s="63"/>
      <c r="F163" s="63"/>
      <c r="G163" s="63"/>
      <c r="H163" s="63"/>
      <c r="I163" s="63"/>
      <c r="J163" s="63"/>
      <c r="K163" s="63"/>
      <c r="L163" s="63"/>
      <c r="M163" s="63"/>
      <c r="N163" s="63"/>
      <c r="O163" s="63"/>
      <c r="P163" s="63"/>
    </row>
    <row r="164" spans="1:16" s="24" customFormat="1" ht="17.100000000000001" customHeight="1" x14ac:dyDescent="0.25">
      <c r="A164" s="35"/>
      <c r="B164" s="64" t="s">
        <v>4</v>
      </c>
      <c r="C164" s="35"/>
      <c r="D164" s="65">
        <v>2024</v>
      </c>
      <c r="E164" s="35"/>
      <c r="F164" s="65" t="s">
        <v>106</v>
      </c>
      <c r="G164" s="35"/>
      <c r="H164" s="65" t="s">
        <v>106</v>
      </c>
      <c r="I164" s="35"/>
      <c r="J164" s="65" t="s">
        <v>106</v>
      </c>
      <c r="K164" s="35"/>
      <c r="L164" s="65" t="s">
        <v>106</v>
      </c>
      <c r="M164" s="35"/>
      <c r="N164" s="65" t="s">
        <v>106</v>
      </c>
      <c r="O164" s="35"/>
      <c r="P164" s="65" t="s">
        <v>106</v>
      </c>
    </row>
    <row r="165" spans="1:16" s="24" customFormat="1" ht="17.100000000000001" customHeight="1" x14ac:dyDescent="0.2">
      <c r="A165" s="24" t="s">
        <v>107</v>
      </c>
      <c r="D165" s="32">
        <v>37737.9</v>
      </c>
      <c r="E165" s="32"/>
      <c r="F165" s="58">
        <v>0</v>
      </c>
      <c r="G165" s="58"/>
      <c r="H165" s="58">
        <v>0</v>
      </c>
      <c r="I165" s="109"/>
      <c r="J165" s="58">
        <v>0</v>
      </c>
      <c r="K165" s="32"/>
      <c r="L165" s="32">
        <v>1000</v>
      </c>
      <c r="M165" s="32"/>
      <c r="N165" s="32">
        <v>-1000</v>
      </c>
      <c r="O165" s="32"/>
      <c r="P165" s="32">
        <v>36737.9</v>
      </c>
    </row>
    <row r="166" spans="1:16" s="24" customFormat="1" ht="17.100000000000001" customHeight="1" x14ac:dyDescent="0.2">
      <c r="A166" s="24" t="s">
        <v>108</v>
      </c>
      <c r="D166" s="32">
        <v>88005.62</v>
      </c>
      <c r="E166" s="32"/>
      <c r="F166" s="32">
        <v>0</v>
      </c>
      <c r="G166" s="32"/>
      <c r="H166" s="32">
        <v>0</v>
      </c>
      <c r="I166" s="110"/>
      <c r="J166" s="32">
        <v>0</v>
      </c>
      <c r="K166" s="66"/>
      <c r="L166" s="32">
        <v>0</v>
      </c>
      <c r="M166" s="66"/>
      <c r="N166" s="32">
        <v>0</v>
      </c>
      <c r="O166" s="32"/>
      <c r="P166" s="32">
        <v>88005.62</v>
      </c>
    </row>
    <row r="167" spans="1:16" s="24" customFormat="1" ht="17.100000000000001" customHeight="1" x14ac:dyDescent="0.2">
      <c r="A167" s="24" t="s">
        <v>109</v>
      </c>
      <c r="D167" s="32">
        <v>47419.3</v>
      </c>
      <c r="E167" s="32"/>
      <c r="F167" s="32">
        <v>0</v>
      </c>
      <c r="G167" s="32"/>
      <c r="H167" s="32">
        <v>0</v>
      </c>
      <c r="I167" s="110"/>
      <c r="J167" s="32">
        <v>0</v>
      </c>
      <c r="K167" s="66"/>
      <c r="L167" s="32">
        <v>0</v>
      </c>
      <c r="M167" s="66"/>
      <c r="N167" s="32">
        <v>0</v>
      </c>
      <c r="O167" s="32"/>
      <c r="P167" s="32">
        <v>47419.3</v>
      </c>
    </row>
    <row r="168" spans="1:16" s="24" customFormat="1" ht="17.100000000000001" customHeight="1" x14ac:dyDescent="0.2">
      <c r="A168" s="49" t="s">
        <v>110</v>
      </c>
      <c r="D168" s="111">
        <v>35834.160000000003</v>
      </c>
      <c r="E168" s="32"/>
      <c r="F168" s="32">
        <v>0</v>
      </c>
      <c r="G168" s="32"/>
      <c r="H168" s="32">
        <v>0</v>
      </c>
      <c r="I168" s="110"/>
      <c r="J168" s="32">
        <v>0</v>
      </c>
      <c r="K168" s="32"/>
      <c r="L168" s="32">
        <v>10000</v>
      </c>
      <c r="M168" s="32"/>
      <c r="N168" s="32">
        <v>-10000</v>
      </c>
      <c r="O168" s="32"/>
      <c r="P168" s="32">
        <v>25834.160000000003</v>
      </c>
    </row>
    <row r="169" spans="1:16" s="24" customFormat="1" ht="17.100000000000001" customHeight="1" x14ac:dyDescent="0.25">
      <c r="A169" s="67" t="s">
        <v>111</v>
      </c>
      <c r="B169" s="36" t="s">
        <v>220</v>
      </c>
      <c r="C169" s="35"/>
      <c r="D169" s="60">
        <v>208996.98</v>
      </c>
      <c r="E169" s="60"/>
      <c r="F169" s="60">
        <v>0</v>
      </c>
      <c r="G169" s="60" t="s">
        <v>28</v>
      </c>
      <c r="H169" s="60">
        <v>0</v>
      </c>
      <c r="I169" s="108"/>
      <c r="J169" s="60">
        <v>0</v>
      </c>
      <c r="K169" s="60"/>
      <c r="L169" s="60">
        <v>11000</v>
      </c>
      <c r="M169" s="60"/>
      <c r="N169" s="60">
        <v>-11000</v>
      </c>
      <c r="O169" s="60"/>
      <c r="P169" s="60">
        <v>197996.98</v>
      </c>
    </row>
    <row r="170" spans="1:16" s="24" customFormat="1" ht="17.100000000000001" customHeight="1" x14ac:dyDescent="0.25">
      <c r="A170" s="23"/>
      <c r="B170" s="31"/>
      <c r="D170" s="40"/>
      <c r="E170" s="40"/>
      <c r="F170" s="40"/>
      <c r="G170" s="40"/>
      <c r="H170" s="40"/>
      <c r="I170" s="40"/>
      <c r="J170" s="40"/>
      <c r="K170" s="40"/>
      <c r="L170" s="40"/>
      <c r="M170" s="40"/>
      <c r="N170" s="40"/>
      <c r="O170" s="40"/>
      <c r="P170" s="40"/>
    </row>
    <row r="171" spans="1:16" s="24" customFormat="1" ht="17.100000000000001" customHeight="1" x14ac:dyDescent="0.25">
      <c r="A171" s="23"/>
      <c r="B171" s="31"/>
      <c r="D171" s="40"/>
      <c r="E171" s="40"/>
      <c r="F171" s="40"/>
      <c r="G171" s="40"/>
      <c r="H171" s="40"/>
      <c r="I171" s="40"/>
      <c r="J171" s="40"/>
      <c r="K171" s="40"/>
      <c r="L171" s="40"/>
      <c r="M171" s="40"/>
      <c r="N171" s="40"/>
      <c r="O171" s="40"/>
      <c r="P171" s="40"/>
    </row>
    <row r="172" spans="1:16" s="24" customFormat="1" ht="17.100000000000001" customHeight="1" x14ac:dyDescent="0.25">
      <c r="A172" s="23" t="s">
        <v>29</v>
      </c>
      <c r="B172" s="31"/>
      <c r="D172" s="40"/>
      <c r="E172" s="40"/>
      <c r="F172" s="40"/>
      <c r="G172" s="40"/>
      <c r="H172" s="40"/>
      <c r="I172" s="40"/>
      <c r="J172" s="40"/>
      <c r="K172" s="40"/>
      <c r="L172" s="40"/>
      <c r="M172" s="40"/>
      <c r="N172" s="40"/>
      <c r="O172" s="40"/>
      <c r="P172" s="40"/>
    </row>
    <row r="173" spans="1:16" s="24" customFormat="1" ht="17.100000000000001" customHeight="1" x14ac:dyDescent="0.25">
      <c r="A173" s="23"/>
      <c r="B173" s="31"/>
      <c r="D173" s="40"/>
      <c r="E173" s="40"/>
      <c r="F173" s="40"/>
      <c r="G173" s="40"/>
      <c r="H173" s="40"/>
      <c r="I173" s="40"/>
      <c r="J173" s="40"/>
      <c r="K173" s="40"/>
      <c r="L173" s="40"/>
      <c r="M173" s="40"/>
      <c r="N173" s="40"/>
      <c r="O173" s="40"/>
      <c r="P173" s="40"/>
    </row>
    <row r="174" spans="1:16" s="24" customFormat="1" ht="17.100000000000001" customHeight="1" x14ac:dyDescent="0.2">
      <c r="A174" s="24" t="s">
        <v>112</v>
      </c>
      <c r="D174" s="32">
        <v>0</v>
      </c>
      <c r="E174" s="32"/>
      <c r="G174" s="32"/>
      <c r="H174" s="32">
        <v>63260.6</v>
      </c>
      <c r="I174" s="32"/>
      <c r="J174" s="32"/>
      <c r="K174" s="32"/>
      <c r="L174" s="32">
        <v>63260.6</v>
      </c>
      <c r="M174" s="32"/>
      <c r="N174" s="32">
        <v>0</v>
      </c>
      <c r="O174" s="66"/>
      <c r="P174" s="32">
        <v>0</v>
      </c>
    </row>
    <row r="175" spans="1:16" s="24" customFormat="1" ht="17.100000000000001" customHeight="1" x14ac:dyDescent="0.2">
      <c r="A175" s="56" t="s">
        <v>277</v>
      </c>
      <c r="D175" s="32">
        <v>-300961.58</v>
      </c>
      <c r="E175" s="32"/>
      <c r="G175" s="32"/>
      <c r="H175" s="32">
        <v>8748.76</v>
      </c>
      <c r="I175" s="32"/>
      <c r="J175" s="32">
        <v>300961.58</v>
      </c>
      <c r="K175" s="32"/>
      <c r="L175" s="32"/>
      <c r="M175" s="32"/>
      <c r="N175" s="32" t="s">
        <v>28</v>
      </c>
      <c r="O175" s="66"/>
      <c r="P175" s="32">
        <v>8748.76</v>
      </c>
    </row>
    <row r="176" spans="1:16" s="24" customFormat="1" ht="17.100000000000001" customHeight="1" x14ac:dyDescent="0.2">
      <c r="A176" s="24" t="s">
        <v>30</v>
      </c>
      <c r="B176" s="31" t="s">
        <v>31</v>
      </c>
      <c r="D176" s="32">
        <v>4514793.18</v>
      </c>
      <c r="E176" s="32"/>
      <c r="F176" s="32"/>
      <c r="G176" s="32"/>
      <c r="H176" s="68" t="s">
        <v>28</v>
      </c>
      <c r="I176" s="32"/>
      <c r="J176" s="32">
        <v>-300961.58</v>
      </c>
      <c r="K176" s="32"/>
      <c r="L176" s="32"/>
      <c r="M176" s="32"/>
      <c r="N176" s="32">
        <v>8748.76</v>
      </c>
      <c r="O176" s="32"/>
      <c r="P176" s="32">
        <v>4213831.5999999996</v>
      </c>
    </row>
    <row r="177" spans="1:16" s="24" customFormat="1" ht="17.100000000000001" customHeight="1" thickBot="1" x14ac:dyDescent="0.3">
      <c r="A177" s="45" t="s">
        <v>113</v>
      </c>
      <c r="B177" s="45"/>
      <c r="C177" s="45"/>
      <c r="D177" s="47">
        <v>4213831.5999999996</v>
      </c>
      <c r="E177" s="47"/>
      <c r="F177" s="47">
        <v>0</v>
      </c>
      <c r="G177" s="47" t="s">
        <v>28</v>
      </c>
      <c r="H177" s="47">
        <v>72009.36</v>
      </c>
      <c r="I177" s="47"/>
      <c r="J177" s="47">
        <v>0</v>
      </c>
      <c r="K177" s="47"/>
      <c r="L177" s="47">
        <v>63260.6</v>
      </c>
      <c r="M177" s="47"/>
      <c r="N177" s="47">
        <v>8748.76</v>
      </c>
      <c r="O177" s="47"/>
      <c r="P177" s="47">
        <v>4222580.3599999994</v>
      </c>
    </row>
    <row r="178" spans="1:16" s="24" customFormat="1" ht="17.100000000000001" customHeight="1" x14ac:dyDescent="0.2"/>
    <row r="179" spans="1:16" s="24" customFormat="1" ht="15" customHeight="1" x14ac:dyDescent="0.2"/>
    <row r="180" spans="1:16" s="24" customFormat="1" ht="15" x14ac:dyDescent="0.2"/>
    <row r="181" spans="1:16" s="24" customFormat="1" ht="15" x14ac:dyDescent="0.2"/>
    <row r="182" spans="1:16" s="24" customFormat="1" ht="15" x14ac:dyDescent="0.2"/>
    <row r="183" spans="1:16" s="24" customFormat="1" ht="15" x14ac:dyDescent="0.2"/>
    <row r="184" spans="1:16" s="24" customFormat="1" ht="15" x14ac:dyDescent="0.2"/>
    <row r="185" spans="1:16" s="24" customFormat="1" ht="17.100000000000001" customHeight="1" x14ac:dyDescent="0.2">
      <c r="A185" s="69" t="s">
        <v>116</v>
      </c>
    </row>
    <row r="186" spans="1:16" s="24" customFormat="1" ht="17.100000000000001" customHeight="1" x14ac:dyDescent="0.25">
      <c r="A186" s="23" t="s">
        <v>223</v>
      </c>
    </row>
    <row r="187" spans="1:16" s="24" customFormat="1" ht="17.100000000000001" customHeight="1" x14ac:dyDescent="0.25">
      <c r="A187" s="23"/>
    </row>
    <row r="188" spans="1:16" s="24" customFormat="1" ht="17.100000000000001" customHeight="1" x14ac:dyDescent="0.25">
      <c r="A188" s="190" t="s">
        <v>117</v>
      </c>
      <c r="B188" s="191"/>
      <c r="C188" s="191"/>
      <c r="D188" s="191"/>
      <c r="E188" s="191"/>
      <c r="F188" s="191"/>
    </row>
    <row r="189" spans="1:16" s="24" customFormat="1" ht="60.75" customHeight="1" x14ac:dyDescent="0.2">
      <c r="A189" s="185" t="s">
        <v>118</v>
      </c>
      <c r="B189" s="176"/>
      <c r="C189" s="176"/>
      <c r="D189" s="176"/>
      <c r="E189" s="176"/>
      <c r="F189" s="176"/>
    </row>
    <row r="190" spans="1:16" s="24" customFormat="1" ht="50.25" customHeight="1" x14ac:dyDescent="0.2">
      <c r="A190" s="175" t="s">
        <v>276</v>
      </c>
      <c r="B190" s="186"/>
      <c r="C190" s="186"/>
      <c r="D190" s="186"/>
      <c r="E190" s="186"/>
      <c r="F190" s="186"/>
    </row>
    <row r="191" spans="1:16" s="24" customFormat="1" ht="17.100000000000001" customHeight="1" x14ac:dyDescent="0.2">
      <c r="A191" s="113"/>
      <c r="B191" s="113"/>
      <c r="C191" s="113"/>
      <c r="D191" s="113"/>
      <c r="E191" s="113"/>
      <c r="F191" s="113"/>
    </row>
    <row r="192" spans="1:16" s="24" customFormat="1" ht="17.100000000000001" customHeight="1" x14ac:dyDescent="0.25">
      <c r="A192" s="187" t="s">
        <v>119</v>
      </c>
      <c r="B192" s="180"/>
      <c r="C192" s="180"/>
      <c r="D192" s="180"/>
      <c r="E192" s="180"/>
      <c r="F192" s="180"/>
    </row>
    <row r="193" spans="1:10" s="24" customFormat="1" ht="65.25" customHeight="1" x14ac:dyDescent="0.2">
      <c r="A193" s="185" t="s">
        <v>120</v>
      </c>
      <c r="B193" s="176"/>
      <c r="C193" s="176"/>
      <c r="D193" s="176"/>
      <c r="E193" s="176"/>
      <c r="F193" s="176"/>
    </row>
    <row r="194" spans="1:10" s="24" customFormat="1" ht="17.100000000000001" customHeight="1" x14ac:dyDescent="0.2">
      <c r="A194" s="112"/>
      <c r="B194" s="86"/>
      <c r="C194" s="86"/>
      <c r="D194" s="86"/>
      <c r="E194" s="86"/>
      <c r="F194" s="86"/>
    </row>
    <row r="195" spans="1:10" s="24" customFormat="1" ht="17.100000000000001" customHeight="1" x14ac:dyDescent="0.2">
      <c r="A195" s="192" t="s">
        <v>121</v>
      </c>
      <c r="B195" s="182"/>
      <c r="C195" s="182"/>
      <c r="D195" s="182"/>
      <c r="E195" s="182"/>
      <c r="F195" s="182"/>
    </row>
    <row r="196" spans="1:10" s="24" customFormat="1" ht="66.75" customHeight="1" x14ac:dyDescent="0.2">
      <c r="A196" s="193" t="s">
        <v>287</v>
      </c>
      <c r="B196" s="182"/>
      <c r="C196" s="182"/>
      <c r="D196" s="182"/>
      <c r="E196" s="182"/>
      <c r="F196" s="182"/>
    </row>
    <row r="197" spans="1:10" s="24" customFormat="1" ht="17.100000000000001" customHeight="1" x14ac:dyDescent="0.2">
      <c r="A197" s="102"/>
      <c r="B197" s="102"/>
      <c r="C197" s="102"/>
      <c r="D197" s="102"/>
      <c r="E197" s="102"/>
      <c r="F197" s="102"/>
      <c r="G197" s="102"/>
      <c r="H197" s="102"/>
      <c r="I197" s="102"/>
      <c r="J197" s="102"/>
    </row>
    <row r="198" spans="1:10" s="24" customFormat="1" ht="17.100000000000001" customHeight="1" x14ac:dyDescent="0.2">
      <c r="A198" s="195" t="s">
        <v>122</v>
      </c>
      <c r="B198" s="196"/>
      <c r="C198" s="196"/>
      <c r="D198" s="196"/>
      <c r="E198" s="196"/>
      <c r="F198" s="196"/>
      <c r="G198" s="114"/>
      <c r="H198" s="114"/>
      <c r="I198" s="114"/>
      <c r="J198" s="114"/>
    </row>
    <row r="199" spans="1:10" s="24" customFormat="1" ht="66" customHeight="1" x14ac:dyDescent="0.2">
      <c r="A199" s="193" t="s">
        <v>123</v>
      </c>
      <c r="B199" s="182"/>
      <c r="C199" s="182"/>
      <c r="D199" s="182"/>
      <c r="E199" s="182"/>
      <c r="F199" s="182"/>
      <c r="G199" s="102"/>
      <c r="H199" s="102"/>
      <c r="I199" s="102"/>
      <c r="J199" s="102"/>
    </row>
    <row r="200" spans="1:10" s="24" customFormat="1" ht="17.100000000000001" customHeight="1" x14ac:dyDescent="0.2">
      <c r="A200" s="112"/>
      <c r="B200" s="86"/>
      <c r="C200" s="86"/>
      <c r="D200" s="86"/>
      <c r="E200" s="86"/>
      <c r="F200" s="86"/>
      <c r="G200" s="102"/>
      <c r="H200" s="102"/>
      <c r="I200" s="102"/>
      <c r="J200" s="102"/>
    </row>
    <row r="201" spans="1:10" s="24" customFormat="1" ht="17.100000000000001" customHeight="1" x14ac:dyDescent="0.2">
      <c r="A201" s="192" t="s">
        <v>6</v>
      </c>
      <c r="B201" s="194"/>
      <c r="C201" s="194"/>
      <c r="D201" s="194"/>
      <c r="E201" s="194"/>
      <c r="F201" s="194"/>
      <c r="G201" s="102"/>
      <c r="H201" s="102"/>
      <c r="I201" s="102"/>
      <c r="J201" s="102"/>
    </row>
    <row r="202" spans="1:10" s="24" customFormat="1" ht="17.100000000000001" customHeight="1" x14ac:dyDescent="0.2">
      <c r="A202" s="193" t="s">
        <v>124</v>
      </c>
      <c r="B202" s="182"/>
      <c r="C202" s="182"/>
      <c r="D202" s="182"/>
      <c r="E202" s="182"/>
      <c r="F202" s="182"/>
      <c r="G202" s="102"/>
      <c r="H202" s="102"/>
      <c r="I202" s="102"/>
      <c r="J202" s="102"/>
    </row>
    <row r="203" spans="1:10" s="24" customFormat="1" ht="17.100000000000001" customHeight="1" x14ac:dyDescent="0.2">
      <c r="A203" s="102"/>
      <c r="B203" s="102"/>
      <c r="C203" s="102"/>
      <c r="D203" s="102"/>
      <c r="E203" s="102"/>
      <c r="F203" s="102"/>
      <c r="G203" s="102"/>
      <c r="H203" s="102"/>
      <c r="I203" s="102"/>
      <c r="J203" s="102"/>
    </row>
    <row r="204" spans="1:10" s="24" customFormat="1" ht="17.100000000000001" customHeight="1" x14ac:dyDescent="0.2">
      <c r="A204" s="192" t="s">
        <v>8</v>
      </c>
      <c r="B204" s="194"/>
      <c r="C204" s="194"/>
      <c r="D204" s="194"/>
      <c r="E204" s="194"/>
      <c r="F204" s="194"/>
      <c r="G204" s="114"/>
      <c r="H204" s="114"/>
      <c r="I204" s="114"/>
      <c r="J204" s="114"/>
    </row>
    <row r="205" spans="1:10" s="24" customFormat="1" ht="54" customHeight="1" x14ac:dyDescent="0.2">
      <c r="A205" s="193" t="s">
        <v>125</v>
      </c>
      <c r="B205" s="182"/>
      <c r="C205" s="182"/>
      <c r="D205" s="182"/>
      <c r="E205" s="182"/>
      <c r="F205" s="182"/>
      <c r="G205" s="114"/>
      <c r="H205" s="114"/>
      <c r="I205" s="114"/>
      <c r="J205" s="114"/>
    </row>
    <row r="206" spans="1:10" s="24" customFormat="1" ht="17.100000000000001" customHeight="1" x14ac:dyDescent="0.2">
      <c r="A206" s="114"/>
      <c r="B206" s="114"/>
      <c r="C206" s="114"/>
      <c r="D206" s="114"/>
      <c r="E206" s="114"/>
      <c r="F206" s="114"/>
      <c r="G206" s="114"/>
      <c r="H206" s="114"/>
      <c r="I206" s="114"/>
      <c r="J206" s="114"/>
    </row>
    <row r="207" spans="1:10" s="24" customFormat="1" ht="17.100000000000001" customHeight="1" x14ac:dyDescent="0.2">
      <c r="A207" s="192" t="s">
        <v>10</v>
      </c>
      <c r="B207" s="194"/>
      <c r="C207" s="194"/>
      <c r="D207" s="194"/>
      <c r="E207" s="194"/>
      <c r="F207" s="194"/>
    </row>
    <row r="208" spans="1:10" s="24" customFormat="1" ht="17.100000000000001" customHeight="1" x14ac:dyDescent="0.2">
      <c r="A208" s="193" t="s">
        <v>126</v>
      </c>
      <c r="B208" s="182"/>
      <c r="C208" s="182"/>
      <c r="D208" s="182"/>
      <c r="E208" s="182"/>
      <c r="F208" s="182"/>
    </row>
    <row r="209" spans="1:19" s="24" customFormat="1" ht="17.100000000000001" customHeight="1" x14ac:dyDescent="0.2">
      <c r="A209" s="112"/>
      <c r="B209" s="86"/>
      <c r="C209" s="86"/>
      <c r="D209" s="86"/>
      <c r="E209" s="86"/>
      <c r="F209" s="86"/>
    </row>
    <row r="210" spans="1:19" s="24" customFormat="1" ht="17.100000000000001" customHeight="1" x14ac:dyDescent="0.2">
      <c r="A210" s="192" t="s">
        <v>11</v>
      </c>
      <c r="B210" s="194"/>
      <c r="C210" s="194"/>
      <c r="D210" s="194"/>
      <c r="E210" s="194"/>
      <c r="F210" s="194"/>
    </row>
    <row r="211" spans="1:19" s="24" customFormat="1" ht="31.5" customHeight="1" x14ac:dyDescent="0.2">
      <c r="A211" s="193" t="s">
        <v>127</v>
      </c>
      <c r="B211" s="182"/>
      <c r="C211" s="182"/>
      <c r="D211" s="182"/>
      <c r="E211" s="182"/>
      <c r="F211" s="182"/>
    </row>
    <row r="212" spans="1:19" s="24" customFormat="1" ht="17.25" customHeight="1" x14ac:dyDescent="0.2">
      <c r="A212" s="112"/>
      <c r="B212" s="86"/>
      <c r="C212" s="86"/>
      <c r="D212" s="86"/>
      <c r="E212" s="86"/>
      <c r="F212" s="86"/>
    </row>
    <row r="213" spans="1:19" s="24" customFormat="1" ht="17.100000000000001" customHeight="1" x14ac:dyDescent="0.25">
      <c r="A213" s="197" t="s">
        <v>13</v>
      </c>
      <c r="B213" s="198"/>
      <c r="C213" s="198"/>
      <c r="D213" s="198"/>
      <c r="E213" s="198"/>
      <c r="F213" s="198"/>
      <c r="N213" s="115"/>
    </row>
    <row r="214" spans="1:19" s="24" customFormat="1" ht="151.5" customHeight="1" x14ac:dyDescent="0.2">
      <c r="A214" s="184" t="s">
        <v>291</v>
      </c>
      <c r="B214" s="184"/>
      <c r="C214" s="184"/>
      <c r="D214" s="184"/>
      <c r="E214" s="184"/>
      <c r="F214" s="184"/>
      <c r="G214" s="88"/>
      <c r="H214" s="88"/>
      <c r="I214" s="88"/>
      <c r="J214" s="88"/>
      <c r="N214" s="172"/>
      <c r="O214" s="172"/>
      <c r="P214" s="172"/>
      <c r="Q214" s="172"/>
      <c r="R214" s="172"/>
      <c r="S214" s="172"/>
    </row>
    <row r="215" spans="1:19" s="24" customFormat="1" ht="17.100000000000001" customHeight="1" x14ac:dyDescent="0.2"/>
    <row r="216" spans="1:19" s="24" customFormat="1" ht="17.100000000000001" customHeight="1" x14ac:dyDescent="0.2">
      <c r="A216" s="197" t="s">
        <v>128</v>
      </c>
      <c r="B216" s="198"/>
      <c r="C216" s="198"/>
      <c r="D216" s="198"/>
      <c r="E216" s="198"/>
      <c r="F216" s="198"/>
      <c r="N216" s="70"/>
      <c r="O216" s="71"/>
      <c r="P216" s="71"/>
      <c r="Q216" s="71"/>
      <c r="R216" s="71"/>
      <c r="S216" s="71"/>
    </row>
    <row r="217" spans="1:19" s="24" customFormat="1" ht="36.75" customHeight="1" x14ac:dyDescent="0.2">
      <c r="A217" s="199" t="s">
        <v>288</v>
      </c>
      <c r="B217" s="200"/>
      <c r="C217" s="200"/>
      <c r="D217" s="200"/>
      <c r="E217" s="200"/>
      <c r="F217" s="200"/>
      <c r="N217" s="175"/>
      <c r="O217" s="175"/>
      <c r="P217" s="175"/>
      <c r="Q217" s="175"/>
      <c r="R217" s="175"/>
      <c r="S217" s="175"/>
    </row>
    <row r="218" spans="1:19" s="24" customFormat="1" ht="17.100000000000001" customHeight="1" x14ac:dyDescent="0.2">
      <c r="A218" s="84"/>
      <c r="B218" s="85"/>
      <c r="C218" s="85"/>
      <c r="D218" s="85"/>
      <c r="E218" s="85"/>
      <c r="F218" s="85"/>
      <c r="N218" s="73"/>
      <c r="O218" s="73"/>
      <c r="P218" s="73"/>
      <c r="Q218" s="73"/>
      <c r="R218" s="73"/>
      <c r="S218" s="73"/>
    </row>
    <row r="219" spans="1:19" s="24" customFormat="1" ht="17.100000000000001" customHeight="1" x14ac:dyDescent="0.2">
      <c r="A219" s="192" t="s">
        <v>22</v>
      </c>
      <c r="B219" s="194"/>
      <c r="C219" s="194"/>
      <c r="D219" s="194"/>
      <c r="E219" s="194"/>
      <c r="F219" s="194"/>
      <c r="N219" s="73"/>
      <c r="O219" s="73"/>
      <c r="P219" s="73"/>
      <c r="Q219" s="73"/>
      <c r="R219" s="73"/>
      <c r="S219" s="73"/>
    </row>
    <row r="220" spans="1:19" s="24" customFormat="1" ht="36.75" customHeight="1" x14ac:dyDescent="0.2">
      <c r="A220" s="193" t="s">
        <v>129</v>
      </c>
      <c r="B220" s="182"/>
      <c r="C220" s="182"/>
      <c r="D220" s="182"/>
      <c r="E220" s="182"/>
      <c r="F220" s="182"/>
      <c r="N220" s="73"/>
      <c r="O220" s="73"/>
      <c r="P220" s="73"/>
      <c r="Q220" s="73"/>
      <c r="R220" s="73"/>
      <c r="S220" s="73"/>
    </row>
    <row r="221" spans="1:19" s="24" customFormat="1" ht="17.100000000000001" customHeight="1" x14ac:dyDescent="0.2"/>
    <row r="222" spans="1:19" s="24" customFormat="1" ht="17.100000000000001" customHeight="1" x14ac:dyDescent="0.2">
      <c r="A222" s="201" t="s">
        <v>224</v>
      </c>
      <c r="B222" s="202"/>
      <c r="C222" s="202"/>
      <c r="D222" s="202"/>
      <c r="E222" s="202"/>
      <c r="F222" s="202"/>
    </row>
    <row r="223" spans="1:19" s="24" customFormat="1" ht="33" customHeight="1" x14ac:dyDescent="0.2">
      <c r="A223" s="203" t="s">
        <v>275</v>
      </c>
      <c r="B223" s="181"/>
      <c r="C223" s="181"/>
      <c r="D223" s="181"/>
      <c r="E223" s="181"/>
      <c r="F223" s="181"/>
    </row>
    <row r="224" spans="1:19" s="24" customFormat="1" ht="17.100000000000001" customHeight="1" x14ac:dyDescent="0.2">
      <c r="A224" s="112"/>
      <c r="B224" s="86"/>
      <c r="C224" s="86"/>
      <c r="D224" s="86"/>
      <c r="E224" s="86"/>
      <c r="F224" s="86"/>
    </row>
    <row r="225" spans="1:21" s="24" customFormat="1" ht="17.100000000000001" customHeight="1" x14ac:dyDescent="0.2">
      <c r="A225" s="192" t="s">
        <v>24</v>
      </c>
      <c r="B225" s="194"/>
      <c r="C225" s="194"/>
      <c r="D225" s="194"/>
      <c r="E225" s="194"/>
      <c r="F225" s="194"/>
    </row>
    <row r="226" spans="1:21" s="24" customFormat="1" ht="32.25" customHeight="1" x14ac:dyDescent="0.2">
      <c r="A226" s="193" t="s">
        <v>130</v>
      </c>
      <c r="B226" s="182"/>
      <c r="C226" s="182"/>
      <c r="D226" s="182"/>
      <c r="E226" s="182"/>
      <c r="F226" s="182"/>
    </row>
    <row r="227" spans="1:21" s="24" customFormat="1" ht="17.100000000000001" customHeight="1" x14ac:dyDescent="0.2"/>
    <row r="228" spans="1:21" s="24" customFormat="1" ht="17.100000000000001" customHeight="1" x14ac:dyDescent="0.25">
      <c r="A228" s="197" t="s">
        <v>72</v>
      </c>
      <c r="B228" s="198"/>
      <c r="C228" s="198"/>
      <c r="D228" s="198"/>
      <c r="E228" s="198"/>
      <c r="F228" s="198"/>
      <c r="G228" s="118"/>
      <c r="H228" s="118"/>
      <c r="I228" s="118"/>
      <c r="J228" s="118"/>
      <c r="N228" s="75"/>
      <c r="O228" s="75"/>
      <c r="P228" s="75"/>
      <c r="Q228" s="75"/>
      <c r="R228" s="75"/>
      <c r="S228" s="75"/>
      <c r="T228" s="75"/>
      <c r="U228" s="75"/>
    </row>
    <row r="229" spans="1:21" s="24" customFormat="1" ht="78" customHeight="1" x14ac:dyDescent="0.2">
      <c r="A229" s="199" t="s">
        <v>289</v>
      </c>
      <c r="B229" s="200"/>
      <c r="C229" s="200"/>
      <c r="D229" s="200"/>
      <c r="E229" s="200"/>
      <c r="F229" s="200"/>
      <c r="G229" s="118"/>
      <c r="H229" s="118"/>
      <c r="I229" s="118"/>
      <c r="J229" s="118"/>
      <c r="N229" s="172"/>
      <c r="O229" s="172"/>
      <c r="P229" s="172"/>
      <c r="Q229" s="172"/>
      <c r="R229" s="172"/>
      <c r="S229" s="172"/>
      <c r="T229" s="172"/>
      <c r="U229" s="172"/>
    </row>
    <row r="230" spans="1:21" s="24" customFormat="1" ht="17.100000000000001" customHeight="1" x14ac:dyDescent="0.2"/>
    <row r="231" spans="1:21" s="24" customFormat="1" ht="17.100000000000001" customHeight="1" x14ac:dyDescent="0.2">
      <c r="A231" s="192" t="s">
        <v>29</v>
      </c>
      <c r="B231" s="194"/>
      <c r="C231" s="194"/>
      <c r="D231" s="194"/>
      <c r="E231" s="194"/>
      <c r="F231" s="194"/>
      <c r="G231" s="114"/>
      <c r="H231" s="114"/>
      <c r="I231" s="114"/>
      <c r="J231" s="114"/>
    </row>
    <row r="232" spans="1:21" s="24" customFormat="1" ht="33" customHeight="1" x14ac:dyDescent="0.2">
      <c r="A232" s="193" t="s">
        <v>131</v>
      </c>
      <c r="B232" s="182"/>
      <c r="C232" s="182"/>
      <c r="D232" s="182"/>
      <c r="E232" s="182"/>
      <c r="F232" s="182"/>
      <c r="G232" s="114"/>
      <c r="H232" s="114"/>
      <c r="I232" s="114"/>
      <c r="J232" s="114"/>
    </row>
    <row r="233" spans="1:21" s="24" customFormat="1" ht="17.100000000000001" customHeight="1" x14ac:dyDescent="0.2">
      <c r="A233" s="114"/>
      <c r="B233" s="114"/>
      <c r="C233" s="114"/>
      <c r="D233" s="114"/>
      <c r="E233" s="114"/>
      <c r="F233" s="114"/>
      <c r="G233" s="114"/>
      <c r="H233" s="114"/>
      <c r="I233" s="114"/>
      <c r="J233" s="114"/>
    </row>
    <row r="234" spans="1:21" s="24" customFormat="1" ht="17.100000000000001" customHeight="1" x14ac:dyDescent="0.2">
      <c r="A234" s="192" t="s">
        <v>132</v>
      </c>
      <c r="B234" s="194"/>
      <c r="C234" s="194"/>
      <c r="D234" s="194"/>
      <c r="E234" s="194"/>
      <c r="F234" s="194"/>
      <c r="G234" s="114"/>
      <c r="H234" s="114"/>
      <c r="I234" s="114"/>
      <c r="J234" s="114"/>
    </row>
    <row r="235" spans="1:21" s="24" customFormat="1" ht="77.25" customHeight="1" x14ac:dyDescent="0.2">
      <c r="A235" s="193" t="s">
        <v>133</v>
      </c>
      <c r="B235" s="182"/>
      <c r="C235" s="182"/>
      <c r="D235" s="182"/>
      <c r="E235" s="182"/>
      <c r="F235" s="182"/>
      <c r="G235" s="114"/>
      <c r="H235" s="114"/>
      <c r="I235" s="114"/>
      <c r="J235" s="114"/>
    </row>
    <row r="236" spans="1:21" s="141" customFormat="1" ht="17.100000000000001" customHeight="1" x14ac:dyDescent="0.2">
      <c r="A236" s="140"/>
      <c r="B236" s="72"/>
      <c r="C236" s="72"/>
      <c r="D236" s="72"/>
      <c r="E236" s="72"/>
      <c r="F236" s="72"/>
      <c r="G236" s="140"/>
      <c r="H236" s="140"/>
      <c r="I236" s="140"/>
      <c r="J236" s="140"/>
    </row>
    <row r="237" spans="1:21" s="141" customFormat="1" ht="17.100000000000001" customHeight="1" x14ac:dyDescent="0.2">
      <c r="A237" s="173" t="s">
        <v>134</v>
      </c>
      <c r="B237" s="183"/>
      <c r="C237" s="183"/>
      <c r="D237" s="183"/>
      <c r="E237" s="183"/>
      <c r="F237" s="183"/>
      <c r="G237" s="140"/>
      <c r="H237" s="140"/>
      <c r="I237" s="140"/>
      <c r="J237" s="140"/>
    </row>
    <row r="238" spans="1:21" s="141" customFormat="1" ht="17.100000000000001" customHeight="1" x14ac:dyDescent="0.25">
      <c r="A238" s="185" t="s">
        <v>135</v>
      </c>
      <c r="B238" s="176"/>
      <c r="C238" s="176"/>
      <c r="D238" s="176"/>
      <c r="E238" s="176"/>
      <c r="F238" s="176"/>
      <c r="G238" s="142"/>
      <c r="H238" s="142"/>
      <c r="I238" s="142"/>
      <c r="J238" s="142"/>
    </row>
    <row r="239" spans="1:21" s="141" customFormat="1" ht="17.100000000000001" customHeight="1" x14ac:dyDescent="0.2"/>
    <row r="240" spans="1:21" s="141" customFormat="1" ht="17.100000000000001" customHeight="1" x14ac:dyDescent="0.2"/>
    <row r="241" spans="1:12" s="141" customFormat="1" ht="17.100000000000001" customHeight="1" x14ac:dyDescent="0.2"/>
    <row r="242" spans="1:12" s="141" customFormat="1" ht="17.100000000000001" customHeight="1" x14ac:dyDescent="0.25">
      <c r="A242" s="143" t="s">
        <v>136</v>
      </c>
    </row>
    <row r="243" spans="1:12" s="141" customFormat="1" ht="17.100000000000001" customHeight="1" x14ac:dyDescent="0.2"/>
    <row r="244" spans="1:12" s="141" customFormat="1" ht="17.100000000000001" customHeight="1" x14ac:dyDescent="0.2"/>
    <row r="245" spans="1:12" s="143" customFormat="1" ht="17.100000000000001" customHeight="1" x14ac:dyDescent="0.25">
      <c r="A245" s="143" t="s">
        <v>137</v>
      </c>
      <c r="F245" s="171">
        <v>45657</v>
      </c>
      <c r="H245" s="171">
        <v>45291</v>
      </c>
    </row>
    <row r="246" spans="1:12" s="141" customFormat="1" ht="17.100000000000001" customHeight="1" x14ac:dyDescent="0.2">
      <c r="A246" s="141" t="s">
        <v>138</v>
      </c>
      <c r="D246" s="63" t="s">
        <v>106</v>
      </c>
      <c r="F246" s="62">
        <v>787.15</v>
      </c>
      <c r="H246" s="62">
        <v>675.25</v>
      </c>
    </row>
    <row r="247" spans="1:12" s="141" customFormat="1" ht="17.100000000000001" customHeight="1" x14ac:dyDescent="0.2">
      <c r="A247" s="141" t="s">
        <v>139</v>
      </c>
      <c r="D247" s="63" t="s">
        <v>106</v>
      </c>
      <c r="F247" s="62">
        <v>603941.56999999995</v>
      </c>
      <c r="H247" s="62">
        <v>547377.17999999993</v>
      </c>
    </row>
    <row r="248" spans="1:12" s="141" customFormat="1" ht="17.100000000000001" customHeight="1" x14ac:dyDescent="0.2">
      <c r="A248" s="141" t="s">
        <v>140</v>
      </c>
      <c r="D248" s="63" t="s">
        <v>106</v>
      </c>
      <c r="F248" s="62">
        <v>1417882.58</v>
      </c>
      <c r="H248" s="62">
        <v>1838202.21</v>
      </c>
    </row>
    <row r="249" spans="1:12" s="141" customFormat="1" ht="17.100000000000001" customHeight="1" thickBot="1" x14ac:dyDescent="0.3">
      <c r="A249" s="145" t="s">
        <v>141</v>
      </c>
      <c r="B249" s="145"/>
      <c r="C249" s="145"/>
      <c r="D249" s="82" t="s">
        <v>106</v>
      </c>
      <c r="E249" s="145"/>
      <c r="F249" s="83">
        <v>2022611.3</v>
      </c>
      <c r="G249" s="145"/>
      <c r="H249" s="83">
        <v>2386254.6399999997</v>
      </c>
      <c r="L249" s="144"/>
    </row>
    <row r="250" spans="1:12" s="141" customFormat="1" ht="17.100000000000001" customHeight="1" x14ac:dyDescent="0.2">
      <c r="F250" s="146"/>
      <c r="H250" s="144"/>
    </row>
    <row r="251" spans="1:12" s="141" customFormat="1" ht="17.100000000000001" customHeight="1" x14ac:dyDescent="0.2">
      <c r="H251" s="144"/>
    </row>
    <row r="252" spans="1:12" s="141" customFormat="1" ht="17.100000000000001" customHeight="1" x14ac:dyDescent="0.25">
      <c r="A252" s="143" t="s">
        <v>142</v>
      </c>
      <c r="H252" s="144"/>
    </row>
    <row r="253" spans="1:12" s="141" customFormat="1" ht="17.100000000000001" customHeight="1" x14ac:dyDescent="0.2">
      <c r="A253" s="141" t="s">
        <v>143</v>
      </c>
      <c r="D253" s="63" t="s">
        <v>106</v>
      </c>
      <c r="F253" s="62">
        <v>340292.58</v>
      </c>
      <c r="H253" s="62">
        <f>366559.93+11730.48</f>
        <v>378290.41</v>
      </c>
    </row>
    <row r="254" spans="1:12" s="141" customFormat="1" ht="17.100000000000001" customHeight="1" x14ac:dyDescent="0.2">
      <c r="A254" s="141" t="s">
        <v>144</v>
      </c>
      <c r="D254" s="63" t="s">
        <v>106</v>
      </c>
      <c r="F254" s="62">
        <v>517118.19</v>
      </c>
      <c r="H254" s="62">
        <v>469317.41</v>
      </c>
    </row>
    <row r="255" spans="1:12" s="141" customFormat="1" ht="17.100000000000001" customHeight="1" thickBot="1" x14ac:dyDescent="0.3">
      <c r="A255" s="145" t="s">
        <v>145</v>
      </c>
      <c r="B255" s="145"/>
      <c r="C255" s="145"/>
      <c r="D255" s="82" t="s">
        <v>106</v>
      </c>
      <c r="E255" s="145"/>
      <c r="F255" s="83">
        <f>SUM(F253:F254)</f>
        <v>857410.77</v>
      </c>
      <c r="G255" s="145"/>
      <c r="H255" s="83">
        <f>SUM(H253:H254)</f>
        <v>847607.82</v>
      </c>
    </row>
    <row r="256" spans="1:12" s="141" customFormat="1" ht="17.100000000000001" customHeight="1" x14ac:dyDescent="0.25">
      <c r="A256" s="143"/>
      <c r="B256" s="143"/>
      <c r="C256" s="143"/>
      <c r="D256" s="143"/>
      <c r="E256" s="143"/>
      <c r="F256" s="147"/>
      <c r="G256" s="147"/>
      <c r="H256" s="147"/>
    </row>
    <row r="257" spans="1:21" s="141" customFormat="1" ht="17.100000000000001" customHeight="1" x14ac:dyDescent="0.25">
      <c r="A257" s="208" t="s">
        <v>146</v>
      </c>
      <c r="B257" s="209"/>
      <c r="C257" s="209"/>
      <c r="D257" s="209"/>
      <c r="E257" s="209"/>
      <c r="F257" s="209"/>
      <c r="G257" s="209"/>
      <c r="H257" s="209"/>
      <c r="L257" s="143"/>
    </row>
    <row r="258" spans="1:21" s="24" customFormat="1" ht="66" customHeight="1" x14ac:dyDescent="0.2">
      <c r="A258" s="199" t="s">
        <v>292</v>
      </c>
      <c r="B258" s="200"/>
      <c r="C258" s="200"/>
      <c r="D258" s="200"/>
      <c r="E258" s="200"/>
      <c r="F258" s="200"/>
      <c r="G258" s="200"/>
      <c r="H258" s="200"/>
      <c r="N258" s="175"/>
      <c r="O258" s="175"/>
      <c r="P258" s="175"/>
      <c r="Q258" s="175"/>
      <c r="R258" s="175"/>
      <c r="S258" s="175"/>
      <c r="T258" s="182"/>
      <c r="U258" s="182"/>
    </row>
    <row r="259" spans="1:21" s="102" customFormat="1" ht="17.100000000000001" customHeight="1" x14ac:dyDescent="0.25">
      <c r="A259" s="148"/>
    </row>
    <row r="260" spans="1:21" s="102" customFormat="1" ht="17.100000000000001" customHeight="1" x14ac:dyDescent="0.25">
      <c r="A260" s="149"/>
      <c r="B260" s="149"/>
      <c r="C260" s="149"/>
      <c r="D260" s="149"/>
      <c r="E260" s="149"/>
      <c r="F260" s="149"/>
      <c r="G260" s="149"/>
      <c r="H260" s="149"/>
      <c r="I260" s="149"/>
      <c r="J260" s="149"/>
    </row>
    <row r="261" spans="1:21" s="102" customFormat="1" ht="17.100000000000001" customHeight="1" x14ac:dyDescent="0.25">
      <c r="A261" s="148" t="s">
        <v>147</v>
      </c>
      <c r="B261" s="149"/>
      <c r="C261" s="149"/>
      <c r="D261" s="149"/>
      <c r="E261" s="149"/>
      <c r="F261" s="149"/>
      <c r="G261" s="149"/>
      <c r="H261" s="149"/>
      <c r="I261" s="149"/>
      <c r="J261" s="149"/>
    </row>
    <row r="262" spans="1:21" s="102" customFormat="1" ht="17.100000000000001" customHeight="1" x14ac:dyDescent="0.25">
      <c r="A262" s="102" t="s">
        <v>153</v>
      </c>
      <c r="B262" s="150" t="s">
        <v>148</v>
      </c>
      <c r="C262" s="150"/>
      <c r="D262" s="150" t="s">
        <v>149</v>
      </c>
      <c r="E262" s="150"/>
      <c r="F262" s="150" t="s">
        <v>150</v>
      </c>
      <c r="G262" s="150"/>
      <c r="H262" s="150" t="s">
        <v>151</v>
      </c>
      <c r="I262" s="149"/>
      <c r="J262" s="149"/>
    </row>
    <row r="263" spans="1:21" s="102" customFormat="1" ht="17.100000000000001" customHeight="1" x14ac:dyDescent="0.25">
      <c r="I263" s="149"/>
      <c r="J263" s="149"/>
    </row>
    <row r="264" spans="1:21" s="102" customFormat="1" ht="17.100000000000001" customHeight="1" x14ac:dyDescent="0.25">
      <c r="B264" s="151" t="s">
        <v>106</v>
      </c>
      <c r="D264" s="151" t="s">
        <v>106</v>
      </c>
      <c r="F264" s="151" t="s">
        <v>106</v>
      </c>
      <c r="H264" s="151" t="s">
        <v>106</v>
      </c>
      <c r="I264" s="149"/>
      <c r="J264" s="149"/>
    </row>
    <row r="265" spans="1:21" s="102" customFormat="1" ht="17.100000000000001" customHeight="1" x14ac:dyDescent="0.25">
      <c r="A265" s="102" t="s">
        <v>154</v>
      </c>
      <c r="B265" s="101">
        <v>1225277.19</v>
      </c>
      <c r="C265" s="101"/>
      <c r="D265" s="101">
        <v>326411.01</v>
      </c>
      <c r="E265" s="101"/>
      <c r="F265" s="101">
        <v>4744785.1500000004</v>
      </c>
      <c r="G265" s="101"/>
      <c r="H265" s="101">
        <f>SUM(B265:F265)</f>
        <v>6296473.3500000006</v>
      </c>
      <c r="I265" s="149"/>
      <c r="J265" s="149"/>
    </row>
    <row r="266" spans="1:21" s="102" customFormat="1" ht="17.100000000000001" customHeight="1" x14ac:dyDescent="0.25">
      <c r="A266" s="102" t="s">
        <v>155</v>
      </c>
      <c r="B266" s="152">
        <v>71314.929999999993</v>
      </c>
      <c r="C266" s="101"/>
      <c r="D266" s="152">
        <v>17699.400000000001</v>
      </c>
      <c r="E266" s="101"/>
      <c r="F266" s="152">
        <v>968972.19</v>
      </c>
      <c r="G266" s="101"/>
      <c r="H266" s="101">
        <f>SUM(B266:F266)</f>
        <v>1057986.52</v>
      </c>
      <c r="I266" s="149"/>
      <c r="J266" s="149"/>
    </row>
    <row r="267" spans="1:21" s="102" customFormat="1" ht="17.100000000000001" customHeight="1" x14ac:dyDescent="0.25">
      <c r="A267" s="102" t="s">
        <v>156</v>
      </c>
      <c r="B267" s="101">
        <f>SUM(B265:B266)</f>
        <v>1296592.1199999999</v>
      </c>
      <c r="C267" s="101"/>
      <c r="D267" s="101">
        <f>SUM(D265:D266)</f>
        <v>344110.41000000003</v>
      </c>
      <c r="E267" s="101"/>
      <c r="F267" s="101">
        <f>SUM(F265:F266)</f>
        <v>5713757.3399999999</v>
      </c>
      <c r="G267" s="101"/>
      <c r="H267" s="101">
        <f>SUM(B267:F267)</f>
        <v>7354459.8699999992</v>
      </c>
      <c r="I267" s="149"/>
      <c r="J267" s="149"/>
    </row>
    <row r="268" spans="1:21" s="102" customFormat="1" ht="17.100000000000001" customHeight="1" x14ac:dyDescent="0.25">
      <c r="B268" s="101"/>
      <c r="C268" s="101"/>
      <c r="D268" s="101"/>
      <c r="E268" s="101"/>
      <c r="F268" s="101"/>
      <c r="G268" s="101"/>
      <c r="H268" s="101"/>
      <c r="I268" s="149"/>
      <c r="J268" s="149"/>
    </row>
    <row r="269" spans="1:21" s="102" customFormat="1" ht="17.100000000000001" customHeight="1" x14ac:dyDescent="0.25">
      <c r="A269" s="102" t="s">
        <v>152</v>
      </c>
      <c r="B269" s="101"/>
      <c r="C269" s="101"/>
      <c r="D269" s="101"/>
      <c r="E269" s="101"/>
      <c r="F269" s="101"/>
      <c r="G269" s="101"/>
      <c r="H269" s="101"/>
      <c r="I269" s="149"/>
      <c r="J269" s="149"/>
    </row>
    <row r="270" spans="1:21" s="102" customFormat="1" ht="17.100000000000001" customHeight="1" x14ac:dyDescent="0.25">
      <c r="A270" s="102" t="s">
        <v>154</v>
      </c>
      <c r="B270" s="101">
        <v>735677.19000000006</v>
      </c>
      <c r="C270" s="101"/>
      <c r="D270" s="101">
        <v>180217.01</v>
      </c>
      <c r="E270" s="101"/>
      <c r="F270" s="101">
        <v>4199189.1500000004</v>
      </c>
      <c r="G270" s="101"/>
      <c r="H270" s="101">
        <f>SUM(B270:F270)</f>
        <v>5115083.3500000006</v>
      </c>
      <c r="I270" s="149"/>
      <c r="J270" s="149"/>
    </row>
    <row r="271" spans="1:21" s="102" customFormat="1" ht="17.100000000000001" customHeight="1" x14ac:dyDescent="0.25">
      <c r="A271" s="102" t="s">
        <v>157</v>
      </c>
      <c r="B271" s="101">
        <v>136154.93</v>
      </c>
      <c r="C271" s="101"/>
      <c r="D271" s="101">
        <v>19939.400000000001</v>
      </c>
      <c r="E271" s="101"/>
      <c r="F271" s="101">
        <v>151597.19</v>
      </c>
      <c r="G271" s="101"/>
      <c r="H271" s="101">
        <f>SUM(B271:F271)</f>
        <v>307691.52000000002</v>
      </c>
      <c r="I271" s="149"/>
      <c r="J271" s="149"/>
    </row>
    <row r="272" spans="1:21" s="102" customFormat="1" ht="17.100000000000001" customHeight="1" x14ac:dyDescent="0.25">
      <c r="A272" s="102" t="s">
        <v>156</v>
      </c>
      <c r="B272" s="101">
        <f>SUM(B270:B271)</f>
        <v>871832.12000000011</v>
      </c>
      <c r="C272" s="101"/>
      <c r="D272" s="101">
        <f>SUM(D270:D271)</f>
        <v>200156.41</v>
      </c>
      <c r="E272" s="101"/>
      <c r="F272" s="101">
        <f>SUM(F270:F271)</f>
        <v>4350786.3400000008</v>
      </c>
      <c r="G272" s="101"/>
      <c r="H272" s="101">
        <f>SUM(B272:F272)</f>
        <v>5422774.870000001</v>
      </c>
      <c r="I272" s="149"/>
      <c r="J272" s="149"/>
    </row>
    <row r="273" spans="1:10" s="102" customFormat="1" ht="17.100000000000001" customHeight="1" x14ac:dyDescent="0.25">
      <c r="A273" s="102" t="s">
        <v>28</v>
      </c>
      <c r="B273" s="101"/>
      <c r="C273" s="101"/>
      <c r="D273" s="101"/>
      <c r="E273" s="101"/>
      <c r="F273" s="101"/>
      <c r="G273" s="101"/>
      <c r="H273" s="101"/>
      <c r="I273" s="149"/>
      <c r="J273" s="149"/>
    </row>
    <row r="274" spans="1:10" s="102" customFormat="1" ht="17.100000000000001" customHeight="1" x14ac:dyDescent="0.25">
      <c r="B274" s="101"/>
      <c r="C274" s="101"/>
      <c r="D274" s="101"/>
      <c r="E274" s="101"/>
      <c r="F274" s="101"/>
      <c r="G274" s="101"/>
      <c r="H274" s="101"/>
      <c r="I274" s="149"/>
      <c r="J274" s="149"/>
    </row>
    <row r="275" spans="1:10" s="102" customFormat="1" ht="17.100000000000001" customHeight="1" x14ac:dyDescent="0.25">
      <c r="A275" s="102" t="s">
        <v>158</v>
      </c>
      <c r="B275" s="101">
        <f>B265-B270</f>
        <v>489599.99999999988</v>
      </c>
      <c r="C275" s="101"/>
      <c r="D275" s="101">
        <f>D265-D270</f>
        <v>146194</v>
      </c>
      <c r="E275" s="101"/>
      <c r="F275" s="101">
        <f>F265-F270</f>
        <v>545596</v>
      </c>
      <c r="G275" s="101"/>
      <c r="H275" s="101">
        <f>H265-H270</f>
        <v>1181390</v>
      </c>
      <c r="I275" s="149"/>
      <c r="J275" s="149"/>
    </row>
    <row r="276" spans="1:10" s="102" customFormat="1" ht="17.100000000000001" customHeight="1" thickBot="1" x14ac:dyDescent="0.3">
      <c r="A276" s="154" t="s">
        <v>159</v>
      </c>
      <c r="B276" s="156">
        <f>SUM(B267-B272)</f>
        <v>424759.99999999977</v>
      </c>
      <c r="C276" s="156"/>
      <c r="D276" s="156">
        <f>SUM(D267-D272)</f>
        <v>143954.00000000003</v>
      </c>
      <c r="E276" s="156"/>
      <c r="F276" s="156">
        <f>SUM(F267-F272)</f>
        <v>1362970.9999999991</v>
      </c>
      <c r="G276" s="156"/>
      <c r="H276" s="156">
        <f>SUM(H267-H272)</f>
        <v>1931684.9999999981</v>
      </c>
      <c r="I276" s="149"/>
      <c r="J276" s="149"/>
    </row>
    <row r="277" spans="1:10" s="102" customFormat="1" ht="17.100000000000001" customHeight="1" x14ac:dyDescent="0.25">
      <c r="A277" s="148"/>
      <c r="B277" s="153"/>
      <c r="C277" s="153"/>
      <c r="D277" s="153"/>
      <c r="E277" s="153"/>
      <c r="F277" s="153"/>
      <c r="G277" s="153"/>
      <c r="H277" s="153"/>
    </row>
    <row r="278" spans="1:10" s="102" customFormat="1" ht="17.100000000000001" customHeight="1" x14ac:dyDescent="0.25">
      <c r="A278" s="148"/>
    </row>
    <row r="279" spans="1:10" s="102" customFormat="1" ht="17.100000000000001" customHeight="1" x14ac:dyDescent="0.25">
      <c r="A279" s="102" t="s">
        <v>225</v>
      </c>
      <c r="B279" s="150" t="s">
        <v>148</v>
      </c>
      <c r="C279" s="150"/>
      <c r="D279" s="150" t="s">
        <v>149</v>
      </c>
      <c r="E279" s="150"/>
      <c r="F279" s="150" t="s">
        <v>150</v>
      </c>
      <c r="G279" s="150"/>
      <c r="H279" s="150" t="s">
        <v>151</v>
      </c>
    </row>
    <row r="280" spans="1:10" s="102" customFormat="1" ht="17.100000000000001" customHeight="1" x14ac:dyDescent="0.25"/>
    <row r="281" spans="1:10" s="102" customFormat="1" ht="17.100000000000001" customHeight="1" x14ac:dyDescent="0.25">
      <c r="B281" s="151" t="s">
        <v>106</v>
      </c>
      <c r="D281" s="151" t="s">
        <v>106</v>
      </c>
      <c r="F281" s="151" t="s">
        <v>106</v>
      </c>
      <c r="H281" s="151" t="s">
        <v>106</v>
      </c>
    </row>
    <row r="282" spans="1:10" s="102" customFormat="1" ht="17.100000000000001" customHeight="1" x14ac:dyDescent="0.25">
      <c r="A282" s="102" t="s">
        <v>226</v>
      </c>
      <c r="B282" s="101">
        <v>1296592.1199999999</v>
      </c>
      <c r="C282" s="101"/>
      <c r="D282" s="101">
        <v>344110.41000000003</v>
      </c>
      <c r="E282" s="101"/>
      <c r="F282" s="101">
        <v>5713757.3399999999</v>
      </c>
      <c r="G282" s="101"/>
      <c r="H282" s="101">
        <v>7354459.8699999992</v>
      </c>
    </row>
    <row r="283" spans="1:10" s="102" customFormat="1" ht="17.100000000000001" customHeight="1" x14ac:dyDescent="0.25">
      <c r="A283" s="102" t="s">
        <v>227</v>
      </c>
      <c r="B283" s="101">
        <v>95610.3</v>
      </c>
      <c r="C283" s="152"/>
      <c r="D283" s="152">
        <v>4484.3999999999996</v>
      </c>
      <c r="E283" s="152"/>
      <c r="F283" s="101">
        <v>215963.84</v>
      </c>
      <c r="G283" s="101"/>
      <c r="H283" s="101">
        <v>316058.53999999998</v>
      </c>
    </row>
    <row r="284" spans="1:10" s="102" customFormat="1" ht="17.100000000000001" customHeight="1" x14ac:dyDescent="0.25">
      <c r="A284" s="102" t="s">
        <v>232</v>
      </c>
      <c r="B284" s="152"/>
      <c r="C284" s="152"/>
      <c r="D284" s="152"/>
      <c r="E284" s="152"/>
      <c r="F284" s="152">
        <v>420000</v>
      </c>
      <c r="G284" s="101"/>
      <c r="H284" s="101">
        <v>420000</v>
      </c>
    </row>
    <row r="285" spans="1:10" s="102" customFormat="1" ht="17.100000000000001" customHeight="1" x14ac:dyDescent="0.25">
      <c r="A285" s="102" t="s">
        <v>228</v>
      </c>
      <c r="B285" s="152">
        <v>1392202.42</v>
      </c>
      <c r="C285" s="152"/>
      <c r="D285" s="152">
        <v>348594.81000000006</v>
      </c>
      <c r="E285" s="152"/>
      <c r="F285" s="152">
        <v>6349721.1799999997</v>
      </c>
      <c r="G285" s="101"/>
      <c r="H285" s="101">
        <v>8090518.4099999992</v>
      </c>
    </row>
    <row r="286" spans="1:10" s="102" customFormat="1" ht="17.100000000000001" customHeight="1" x14ac:dyDescent="0.25">
      <c r="B286" s="152"/>
      <c r="C286" s="152"/>
      <c r="D286" s="152"/>
      <c r="E286" s="152"/>
      <c r="F286" s="152"/>
      <c r="G286" s="101"/>
      <c r="H286" s="101"/>
    </row>
    <row r="287" spans="1:10" s="102" customFormat="1" ht="17.100000000000001" customHeight="1" x14ac:dyDescent="0.25">
      <c r="A287" s="102" t="s">
        <v>152</v>
      </c>
      <c r="B287" s="152" t="s">
        <v>28</v>
      </c>
      <c r="C287" s="152"/>
      <c r="D287" s="152"/>
      <c r="E287" s="152"/>
      <c r="F287" s="152"/>
      <c r="G287" s="101"/>
      <c r="H287" s="101"/>
    </row>
    <row r="288" spans="1:10" s="102" customFormat="1" ht="17.100000000000001" customHeight="1" x14ac:dyDescent="0.25">
      <c r="A288" s="102" t="s">
        <v>226</v>
      </c>
      <c r="B288" s="152">
        <v>871832.12000000011</v>
      </c>
      <c r="C288" s="152"/>
      <c r="D288" s="152">
        <v>200156.41</v>
      </c>
      <c r="E288" s="152"/>
      <c r="F288" s="152">
        <v>4350786.3400000008</v>
      </c>
      <c r="G288" s="101"/>
      <c r="H288" s="101">
        <v>5422774.870000001</v>
      </c>
    </row>
    <row r="289" spans="1:10" s="102" customFormat="1" ht="17.100000000000001" customHeight="1" x14ac:dyDescent="0.25">
      <c r="A289" s="102" t="s">
        <v>229</v>
      </c>
      <c r="B289" s="152">
        <v>151886.29999999999</v>
      </c>
      <c r="C289" s="152"/>
      <c r="D289" s="152">
        <v>24128.400000000001</v>
      </c>
      <c r="E289" s="152"/>
      <c r="F289" s="152">
        <v>103078.84</v>
      </c>
      <c r="G289" s="101"/>
      <c r="H289" s="101">
        <v>279093.53999999998</v>
      </c>
    </row>
    <row r="290" spans="1:10" s="102" customFormat="1" ht="17.100000000000001" customHeight="1" x14ac:dyDescent="0.25">
      <c r="A290" s="102" t="s">
        <v>228</v>
      </c>
      <c r="B290" s="152">
        <v>1023718.4200000002</v>
      </c>
      <c r="C290" s="152"/>
      <c r="D290" s="152">
        <v>224284.81</v>
      </c>
      <c r="E290" s="152"/>
      <c r="F290" s="152">
        <v>4453865.1800000006</v>
      </c>
      <c r="G290" s="101"/>
      <c r="H290" s="101">
        <v>5701868.4100000011</v>
      </c>
    </row>
    <row r="291" spans="1:10" s="102" customFormat="1" ht="17.100000000000001" customHeight="1" x14ac:dyDescent="0.25">
      <c r="B291" s="152"/>
      <c r="C291" s="152"/>
      <c r="D291" s="152"/>
      <c r="E291" s="152"/>
      <c r="F291" s="152"/>
      <c r="G291" s="101"/>
      <c r="H291" s="101"/>
    </row>
    <row r="292" spans="1:10" s="102" customFormat="1" ht="17.100000000000001" customHeight="1" x14ac:dyDescent="0.25">
      <c r="B292" s="152"/>
      <c r="C292" s="152"/>
      <c r="D292" s="152"/>
      <c r="E292" s="152"/>
      <c r="F292" s="152"/>
      <c r="G292" s="101"/>
      <c r="H292" s="101"/>
    </row>
    <row r="293" spans="1:10" s="102" customFormat="1" ht="17.100000000000001" customHeight="1" x14ac:dyDescent="0.25">
      <c r="A293" s="102" t="s">
        <v>230</v>
      </c>
      <c r="B293" s="152">
        <v>424759.99999999977</v>
      </c>
      <c r="C293" s="152"/>
      <c r="D293" s="152">
        <v>143954.00000000003</v>
      </c>
      <c r="E293" s="152"/>
      <c r="F293" s="152">
        <v>1362970.9999999991</v>
      </c>
      <c r="G293" s="101"/>
      <c r="H293" s="101">
        <v>1931684.9999999988</v>
      </c>
    </row>
    <row r="294" spans="1:10" s="102" customFormat="1" ht="17.100000000000001" customHeight="1" thickBot="1" x14ac:dyDescent="0.3">
      <c r="A294" s="154" t="s">
        <v>231</v>
      </c>
      <c r="B294" s="155">
        <v>368483.99999999977</v>
      </c>
      <c r="C294" s="155"/>
      <c r="D294" s="155">
        <v>124310.00000000006</v>
      </c>
      <c r="E294" s="155"/>
      <c r="F294" s="155">
        <v>1895855.9999999991</v>
      </c>
      <c r="G294" s="156"/>
      <c r="H294" s="156">
        <v>2388649.9999999981</v>
      </c>
    </row>
    <row r="295" spans="1:10" s="102" customFormat="1" ht="17.100000000000001" customHeight="1" x14ac:dyDescent="0.25">
      <c r="B295" s="101"/>
      <c r="C295" s="101"/>
      <c r="D295" s="101"/>
      <c r="E295" s="101"/>
      <c r="F295" s="101"/>
      <c r="G295" s="101"/>
      <c r="H295" s="101"/>
    </row>
    <row r="296" spans="1:10" s="24" customFormat="1" ht="87.75" customHeight="1" x14ac:dyDescent="0.2">
      <c r="A296" s="184" t="s">
        <v>160</v>
      </c>
      <c r="B296" s="176"/>
      <c r="C296" s="176"/>
      <c r="D296" s="176"/>
      <c r="E296" s="176"/>
      <c r="F296" s="176"/>
      <c r="G296" s="176"/>
      <c r="H296" s="176"/>
      <c r="I296" s="87"/>
      <c r="J296" s="87"/>
    </row>
    <row r="297" spans="1:10" s="24" customFormat="1" ht="17.100000000000001" customHeight="1" x14ac:dyDescent="0.2">
      <c r="A297" s="87"/>
      <c r="B297" s="87"/>
      <c r="C297" s="87"/>
      <c r="D297" s="87"/>
      <c r="E297" s="87"/>
      <c r="F297" s="87"/>
      <c r="G297" s="87"/>
      <c r="H297" s="87"/>
      <c r="I297" s="87"/>
      <c r="J297" s="87"/>
    </row>
    <row r="298" spans="1:10" s="24" customFormat="1" ht="17.100000000000001" customHeight="1" x14ac:dyDescent="0.25">
      <c r="A298" s="23" t="s">
        <v>161</v>
      </c>
      <c r="B298" s="23"/>
      <c r="C298" s="23"/>
      <c r="F298" s="81">
        <v>45657</v>
      </c>
      <c r="H298" s="81">
        <v>45291</v>
      </c>
      <c r="J298" s="81"/>
    </row>
    <row r="299" spans="1:10" s="24" customFormat="1" ht="17.100000000000001" customHeight="1" x14ac:dyDescent="0.2">
      <c r="A299" s="24" t="s">
        <v>162</v>
      </c>
      <c r="D299" s="63" t="s">
        <v>106</v>
      </c>
      <c r="F299" s="32">
        <v>0</v>
      </c>
      <c r="G299" s="63"/>
      <c r="H299" s="32">
        <v>4000</v>
      </c>
      <c r="J299" s="32"/>
    </row>
    <row r="300" spans="1:10" s="24" customFormat="1" ht="17.100000000000001" customHeight="1" x14ac:dyDescent="0.2">
      <c r="A300" s="24" t="s">
        <v>163</v>
      </c>
      <c r="D300" s="63" t="s">
        <v>106</v>
      </c>
      <c r="F300" s="32">
        <v>25000</v>
      </c>
      <c r="G300" s="63"/>
      <c r="H300" s="32">
        <v>25000</v>
      </c>
      <c r="J300" s="32"/>
    </row>
    <row r="301" spans="1:10" s="24" customFormat="1" ht="17.100000000000001" customHeight="1" x14ac:dyDescent="0.2">
      <c r="A301" s="49" t="s">
        <v>164</v>
      </c>
      <c r="B301" s="88"/>
      <c r="C301" s="88"/>
      <c r="D301" s="63" t="s">
        <v>106</v>
      </c>
      <c r="F301" s="32">
        <v>541314</v>
      </c>
      <c r="G301" s="63"/>
      <c r="H301" s="32">
        <v>507756</v>
      </c>
      <c r="J301" s="32"/>
    </row>
    <row r="302" spans="1:10" s="24" customFormat="1" ht="17.100000000000001" customHeight="1" thickBot="1" x14ac:dyDescent="0.3">
      <c r="A302" s="45" t="s">
        <v>165</v>
      </c>
      <c r="B302" s="45"/>
      <c r="C302" s="45"/>
      <c r="D302" s="82" t="s">
        <v>106</v>
      </c>
      <c r="E302" s="92"/>
      <c r="F302" s="47">
        <v>566314</v>
      </c>
      <c r="G302" s="92"/>
      <c r="H302" s="47">
        <v>536756</v>
      </c>
      <c r="J302" s="40"/>
    </row>
    <row r="303" spans="1:10" s="24" customFormat="1" ht="17.100000000000001" customHeight="1" x14ac:dyDescent="0.2">
      <c r="B303" s="63"/>
    </row>
    <row r="304" spans="1:10" s="24" customFormat="1" ht="36.75" customHeight="1" x14ac:dyDescent="0.2">
      <c r="A304" s="185" t="s">
        <v>295</v>
      </c>
      <c r="B304" s="176"/>
      <c r="C304" s="176"/>
      <c r="D304" s="176"/>
      <c r="E304" s="176"/>
      <c r="F304" s="176"/>
      <c r="G304" s="176"/>
      <c r="H304" s="176"/>
    </row>
    <row r="305" spans="1:21" s="24" customFormat="1" ht="8.25" customHeight="1" x14ac:dyDescent="0.2">
      <c r="B305" s="63"/>
    </row>
    <row r="306" spans="1:21" s="141" customFormat="1" ht="50.25" customHeight="1" x14ac:dyDescent="0.2">
      <c r="A306" s="185" t="s">
        <v>296</v>
      </c>
      <c r="B306" s="176"/>
      <c r="C306" s="176"/>
      <c r="D306" s="176"/>
      <c r="E306" s="176"/>
      <c r="F306" s="176"/>
      <c r="G306" s="176"/>
      <c r="H306" s="176"/>
    </row>
    <row r="307" spans="1:21" s="141" customFormat="1" ht="48.75" customHeight="1" x14ac:dyDescent="0.2">
      <c r="A307" s="184" t="s">
        <v>297</v>
      </c>
      <c r="B307" s="184"/>
      <c r="C307" s="184"/>
      <c r="D307" s="184"/>
      <c r="E307" s="184"/>
      <c r="F307" s="184"/>
      <c r="G307" s="184"/>
      <c r="H307" s="184"/>
      <c r="N307" s="178"/>
      <c r="O307" s="178"/>
      <c r="P307" s="178"/>
      <c r="Q307" s="178"/>
      <c r="R307" s="178"/>
      <c r="S307" s="178"/>
      <c r="T307" s="178"/>
      <c r="U307" s="178"/>
    </row>
    <row r="308" spans="1:21" s="24" customFormat="1" ht="17.100000000000001" customHeight="1" x14ac:dyDescent="0.25">
      <c r="A308" s="23"/>
      <c r="B308" s="30"/>
      <c r="C308" s="23"/>
      <c r="D308" s="40"/>
      <c r="E308" s="40"/>
      <c r="F308" s="40"/>
    </row>
    <row r="309" spans="1:21" s="24" customFormat="1" ht="17.100000000000001" customHeight="1" x14ac:dyDescent="0.25">
      <c r="A309" s="23" t="s">
        <v>166</v>
      </c>
      <c r="B309" s="23"/>
      <c r="C309" s="23"/>
      <c r="F309" s="81">
        <v>45657</v>
      </c>
      <c r="H309" s="81">
        <v>45291</v>
      </c>
    </row>
    <row r="310" spans="1:21" s="24" customFormat="1" ht="17.100000000000001" customHeight="1" x14ac:dyDescent="0.2">
      <c r="A310" s="24" t="s">
        <v>167</v>
      </c>
      <c r="D310" s="63" t="s">
        <v>106</v>
      </c>
      <c r="F310" s="32">
        <v>8163</v>
      </c>
      <c r="G310" s="63"/>
      <c r="H310" s="32">
        <v>13831.1</v>
      </c>
    </row>
    <row r="311" spans="1:21" s="24" customFormat="1" ht="17.100000000000001" customHeight="1" x14ac:dyDescent="0.2">
      <c r="A311" s="24" t="s">
        <v>168</v>
      </c>
      <c r="D311" s="63" t="s">
        <v>106</v>
      </c>
      <c r="F311" s="32">
        <f>437805.2-F310</f>
        <v>429642.2</v>
      </c>
      <c r="G311" s="127"/>
      <c r="H311" s="32">
        <f>417122+49645.28+2920</f>
        <v>469687.28</v>
      </c>
    </row>
    <row r="312" spans="1:21" s="24" customFormat="1" ht="17.100000000000001" customHeight="1" thickBot="1" x14ac:dyDescent="0.3">
      <c r="A312" s="45" t="s">
        <v>169</v>
      </c>
      <c r="B312" s="45"/>
      <c r="C312" s="45"/>
      <c r="D312" s="82" t="s">
        <v>106</v>
      </c>
      <c r="E312" s="45"/>
      <c r="F312" s="47">
        <f>SUM(F310:F311)</f>
        <v>437805.2</v>
      </c>
      <c r="G312" s="82"/>
      <c r="H312" s="47">
        <f>SUM(H310:H311)</f>
        <v>483518.38</v>
      </c>
    </row>
    <row r="313" spans="1:21" s="24" customFormat="1" ht="17.100000000000001" customHeight="1" x14ac:dyDescent="0.2">
      <c r="B313" s="63"/>
    </row>
    <row r="314" spans="1:21" s="24" customFormat="1" ht="17.100000000000001" customHeight="1" x14ac:dyDescent="0.25">
      <c r="A314" s="187" t="s">
        <v>251</v>
      </c>
      <c r="B314" s="180"/>
      <c r="C314" s="180"/>
      <c r="D314" s="180"/>
      <c r="E314" s="180"/>
      <c r="F314" s="180"/>
      <c r="G314" s="180"/>
      <c r="H314" s="180"/>
    </row>
    <row r="315" spans="1:21" s="24" customFormat="1" ht="77.25" customHeight="1" x14ac:dyDescent="0.2">
      <c r="A315" s="193" t="s">
        <v>300</v>
      </c>
      <c r="B315" s="182"/>
      <c r="C315" s="182"/>
      <c r="D315" s="182"/>
      <c r="E315" s="182"/>
      <c r="F315" s="182"/>
      <c r="G315" s="182"/>
      <c r="H315" s="182"/>
    </row>
    <row r="316" spans="1:21" s="24" customFormat="1" ht="17.100000000000001" customHeight="1" x14ac:dyDescent="0.2">
      <c r="A316" s="112"/>
      <c r="B316" s="86"/>
      <c r="C316" s="86"/>
      <c r="D316" s="86"/>
      <c r="E316" s="86"/>
      <c r="F316" s="86"/>
      <c r="G316" s="86"/>
      <c r="H316" s="86"/>
    </row>
    <row r="317" spans="1:21" s="24" customFormat="1" ht="17.100000000000001" customHeight="1" x14ac:dyDescent="0.25">
      <c r="A317" s="54" t="s">
        <v>250</v>
      </c>
      <c r="B317" s="88"/>
      <c r="C317" s="88"/>
      <c r="D317" s="56"/>
      <c r="E317" s="88"/>
      <c r="F317" s="121">
        <v>45657</v>
      </c>
      <c r="G317" s="88"/>
      <c r="H317" s="121">
        <v>45291</v>
      </c>
    </row>
    <row r="318" spans="1:21" s="24" customFormat="1" ht="17.100000000000001" customHeight="1" x14ac:dyDescent="0.2">
      <c r="A318" s="56" t="s">
        <v>274</v>
      </c>
      <c r="B318" s="88"/>
      <c r="C318" s="161"/>
      <c r="D318" s="162" t="s">
        <v>106</v>
      </c>
      <c r="E318" s="161"/>
      <c r="F318" s="163">
        <v>245000</v>
      </c>
      <c r="G318" s="161"/>
      <c r="H318" s="33">
        <v>0</v>
      </c>
    </row>
    <row r="319" spans="1:21" s="24" customFormat="1" ht="17.100000000000001" customHeight="1" thickBot="1" x14ac:dyDescent="0.3">
      <c r="A319" s="52" t="s">
        <v>273</v>
      </c>
      <c r="B319" s="122"/>
      <c r="C319" s="135"/>
      <c r="D319" s="124" t="s">
        <v>106</v>
      </c>
      <c r="E319" s="135"/>
      <c r="F319" s="61">
        <f>SUM(F318:F318)</f>
        <v>245000</v>
      </c>
      <c r="G319" s="135"/>
      <c r="H319" s="61">
        <f>SUM(H318:H318)</f>
        <v>0</v>
      </c>
    </row>
    <row r="320" spans="1:21" s="24" customFormat="1" ht="17.100000000000001" customHeight="1" x14ac:dyDescent="0.25">
      <c r="A320" s="125"/>
      <c r="B320" s="125"/>
      <c r="C320" s="123"/>
      <c r="D320" s="123"/>
      <c r="E320" s="123"/>
      <c r="F320" s="126"/>
      <c r="G320" s="123"/>
      <c r="H320" s="126"/>
    </row>
    <row r="321" spans="1:8" s="24" customFormat="1" ht="17.100000000000001" customHeight="1" x14ac:dyDescent="0.25">
      <c r="A321" s="54" t="s">
        <v>272</v>
      </c>
      <c r="B321" s="63"/>
    </row>
    <row r="322" spans="1:8" s="24" customFormat="1" ht="31.5" customHeight="1" x14ac:dyDescent="0.2">
      <c r="A322" s="193" t="s">
        <v>298</v>
      </c>
      <c r="B322" s="182"/>
      <c r="C322" s="182"/>
      <c r="D322" s="182"/>
      <c r="E322" s="182"/>
      <c r="F322" s="182"/>
      <c r="G322" s="182"/>
      <c r="H322" s="182"/>
    </row>
    <row r="323" spans="1:8" s="24" customFormat="1" ht="17.100000000000001" customHeight="1" x14ac:dyDescent="0.2">
      <c r="B323" s="63"/>
    </row>
    <row r="324" spans="1:8" s="24" customFormat="1" ht="17.100000000000001" customHeight="1" x14ac:dyDescent="0.25">
      <c r="A324" s="23" t="s">
        <v>233</v>
      </c>
      <c r="B324" s="23"/>
      <c r="C324" s="23"/>
    </row>
    <row r="325" spans="1:8" s="24" customFormat="1" ht="17.100000000000001" customHeight="1" x14ac:dyDescent="0.25">
      <c r="F325" s="81">
        <v>45657</v>
      </c>
      <c r="H325" s="81">
        <v>45291</v>
      </c>
    </row>
    <row r="326" spans="1:8" s="24" customFormat="1" ht="17.100000000000001" customHeight="1" x14ac:dyDescent="0.2">
      <c r="A326" s="24" t="s">
        <v>170</v>
      </c>
      <c r="D326" s="63" t="s">
        <v>106</v>
      </c>
      <c r="F326" s="32">
        <v>36737.9</v>
      </c>
      <c r="G326" s="63"/>
      <c r="H326" s="32">
        <v>37737.9</v>
      </c>
    </row>
    <row r="327" spans="1:8" s="24" customFormat="1" ht="17.100000000000001" customHeight="1" x14ac:dyDescent="0.2">
      <c r="A327" s="24" t="s">
        <v>171</v>
      </c>
      <c r="D327" s="63" t="s">
        <v>106</v>
      </c>
      <c r="F327" s="32">
        <v>88005.62</v>
      </c>
      <c r="G327" s="63"/>
      <c r="H327" s="32">
        <v>88005.62</v>
      </c>
    </row>
    <row r="328" spans="1:8" s="24" customFormat="1" ht="17.100000000000001" customHeight="1" x14ac:dyDescent="0.2">
      <c r="A328" s="24" t="s">
        <v>172</v>
      </c>
      <c r="D328" s="63" t="s">
        <v>106</v>
      </c>
      <c r="F328" s="32">
        <v>47419.3</v>
      </c>
      <c r="G328" s="63"/>
      <c r="H328" s="32">
        <v>47419.3</v>
      </c>
    </row>
    <row r="329" spans="1:8" s="24" customFormat="1" ht="17.100000000000001" customHeight="1" x14ac:dyDescent="0.2">
      <c r="A329" s="50" t="s">
        <v>110</v>
      </c>
      <c r="B329" s="35"/>
      <c r="C329" s="35"/>
      <c r="D329" s="127" t="s">
        <v>106</v>
      </c>
      <c r="E329" s="35"/>
      <c r="F329" s="51">
        <v>25834.160000000003</v>
      </c>
      <c r="G329" s="127"/>
      <c r="H329" s="51">
        <v>35834.160000000003</v>
      </c>
    </row>
    <row r="330" spans="1:8" s="24" customFormat="1" ht="17.100000000000001" customHeight="1" x14ac:dyDescent="0.25">
      <c r="A330" s="23" t="s">
        <v>173</v>
      </c>
      <c r="B330" s="23"/>
      <c r="C330" s="23"/>
      <c r="F330" s="32"/>
      <c r="H330" s="32"/>
    </row>
    <row r="331" spans="1:8" s="24" customFormat="1" ht="17.100000000000001" customHeight="1" thickBot="1" x14ac:dyDescent="0.3">
      <c r="A331" s="89" t="s">
        <v>174</v>
      </c>
      <c r="B331" s="89"/>
      <c r="C331" s="89"/>
      <c r="D331" s="94" t="s">
        <v>106</v>
      </c>
      <c r="E331" s="164"/>
      <c r="F331" s="90">
        <v>197996.98</v>
      </c>
      <c r="G331" s="94"/>
      <c r="H331" s="90">
        <v>208996.98</v>
      </c>
    </row>
    <row r="332" spans="1:8" s="24" customFormat="1" ht="17.100000000000001" customHeight="1" x14ac:dyDescent="0.2"/>
    <row r="333" spans="1:8" s="24" customFormat="1" ht="17.100000000000001" customHeight="1" x14ac:dyDescent="0.25">
      <c r="A333" s="187" t="s">
        <v>271</v>
      </c>
      <c r="B333" s="180"/>
      <c r="C333" s="180"/>
      <c r="D333" s="180"/>
      <c r="E333" s="180"/>
      <c r="F333" s="180"/>
      <c r="G333" s="180"/>
      <c r="H333" s="180"/>
    </row>
    <row r="334" spans="1:8" s="24" customFormat="1" ht="39" customHeight="1" x14ac:dyDescent="0.2">
      <c r="A334" s="203" t="s">
        <v>299</v>
      </c>
      <c r="B334" s="182"/>
      <c r="C334" s="182"/>
      <c r="D334" s="182"/>
      <c r="E334" s="182"/>
      <c r="F334" s="182"/>
      <c r="G334" s="182"/>
      <c r="H334" s="182"/>
    </row>
    <row r="335" spans="1:8" s="24" customFormat="1" ht="14.25" customHeight="1" x14ac:dyDescent="0.2">
      <c r="A335" s="112"/>
      <c r="B335" s="86"/>
      <c r="C335" s="86"/>
      <c r="D335" s="86"/>
      <c r="E335" s="86"/>
      <c r="F335" s="86"/>
      <c r="G335" s="86"/>
      <c r="H335" s="86"/>
    </row>
    <row r="336" spans="1:8" s="24" customFormat="1" ht="15.75" x14ac:dyDescent="0.25">
      <c r="A336" s="187" t="s">
        <v>175</v>
      </c>
      <c r="B336" s="180"/>
      <c r="C336" s="180"/>
      <c r="D336" s="180"/>
      <c r="E336" s="180"/>
      <c r="F336" s="180"/>
      <c r="G336" s="180"/>
      <c r="H336" s="180"/>
    </row>
    <row r="337" spans="1:21" s="24" customFormat="1" ht="15" x14ac:dyDescent="0.2"/>
    <row r="338" spans="1:21" s="24" customFormat="1" ht="15.75" x14ac:dyDescent="0.25">
      <c r="A338" s="204" t="s">
        <v>234</v>
      </c>
      <c r="B338" s="205"/>
      <c r="C338" s="205"/>
      <c r="D338" s="205"/>
      <c r="E338" s="205"/>
      <c r="F338" s="205"/>
      <c r="G338" s="205"/>
      <c r="H338" s="205"/>
      <c r="N338" s="95"/>
    </row>
    <row r="339" spans="1:21" s="24" customFormat="1" ht="77.25" customHeight="1" x14ac:dyDescent="0.2">
      <c r="A339" s="199" t="s">
        <v>303</v>
      </c>
      <c r="B339" s="200"/>
      <c r="C339" s="200"/>
      <c r="D339" s="200"/>
      <c r="E339" s="200"/>
      <c r="F339" s="200"/>
      <c r="G339" s="200"/>
      <c r="H339" s="200"/>
      <c r="N339" s="184"/>
      <c r="O339" s="184"/>
      <c r="P339" s="184"/>
      <c r="Q339" s="184"/>
      <c r="R339" s="184"/>
      <c r="S339" s="184"/>
      <c r="T339" s="184"/>
      <c r="U339" s="184"/>
    </row>
    <row r="340" spans="1:21" s="24" customFormat="1" ht="17.100000000000001" customHeight="1" x14ac:dyDescent="0.2">
      <c r="A340" s="116"/>
      <c r="B340" s="117"/>
      <c r="C340" s="117"/>
      <c r="D340" s="117"/>
      <c r="E340" s="117"/>
      <c r="F340" s="117"/>
      <c r="G340" s="117"/>
      <c r="H340" s="117"/>
      <c r="N340" s="91"/>
      <c r="O340" s="91"/>
      <c r="P340" s="91"/>
      <c r="Q340" s="91"/>
      <c r="R340" s="91"/>
      <c r="S340" s="91"/>
      <c r="T340" s="91"/>
      <c r="U340" s="91"/>
    </row>
    <row r="341" spans="1:21" s="24" customFormat="1" ht="17.100000000000001" customHeight="1" x14ac:dyDescent="0.25">
      <c r="A341" s="54"/>
      <c r="B341" s="128"/>
      <c r="C341" s="55"/>
      <c r="D341" s="55" t="s">
        <v>28</v>
      </c>
      <c r="E341" s="55" t="s">
        <v>28</v>
      </c>
      <c r="F341" s="55">
        <v>2024</v>
      </c>
      <c r="G341" s="54"/>
      <c r="H341" s="55">
        <v>2023</v>
      </c>
      <c r="N341" s="91"/>
      <c r="O341" s="91"/>
      <c r="P341" s="91"/>
      <c r="Q341" s="91"/>
      <c r="R341" s="91"/>
      <c r="S341" s="91"/>
      <c r="T341" s="91"/>
      <c r="U341" s="91"/>
    </row>
    <row r="342" spans="1:21" s="24" customFormat="1" ht="17.100000000000001" customHeight="1" x14ac:dyDescent="0.2">
      <c r="A342" s="56" t="s">
        <v>37</v>
      </c>
      <c r="B342" s="56"/>
      <c r="C342" s="33"/>
      <c r="D342" s="57" t="s">
        <v>106</v>
      </c>
      <c r="E342" s="33"/>
      <c r="F342" s="33">
        <v>2857587.36</v>
      </c>
      <c r="G342" s="56"/>
      <c r="H342" s="33">
        <v>2861970.4</v>
      </c>
      <c r="N342" s="91"/>
      <c r="O342" s="91"/>
      <c r="P342" s="91"/>
      <c r="Q342" s="91"/>
      <c r="R342" s="91"/>
      <c r="S342" s="91"/>
      <c r="T342" s="91"/>
      <c r="U342" s="91"/>
    </row>
    <row r="343" spans="1:21" s="24" customFormat="1" ht="17.100000000000001" customHeight="1" x14ac:dyDescent="0.2">
      <c r="A343" s="56" t="s">
        <v>270</v>
      </c>
      <c r="B343" s="56"/>
      <c r="C343" s="33"/>
      <c r="D343" s="57" t="s">
        <v>106</v>
      </c>
      <c r="E343" s="33"/>
      <c r="F343" s="33">
        <f>-130577.95-25000</f>
        <v>-155577.95000000001</v>
      </c>
      <c r="G343" s="56"/>
      <c r="H343" s="33">
        <v>-109507.4</v>
      </c>
      <c r="N343" s="91"/>
      <c r="O343" s="91"/>
      <c r="P343" s="91"/>
      <c r="Q343" s="91"/>
      <c r="R343" s="91"/>
      <c r="S343" s="91"/>
      <c r="T343" s="91"/>
      <c r="U343" s="91"/>
    </row>
    <row r="344" spans="1:21" s="24" customFormat="1" ht="17.100000000000001" customHeight="1" x14ac:dyDescent="0.2">
      <c r="A344" s="103" t="s">
        <v>269</v>
      </c>
      <c r="B344" s="129"/>
      <c r="C344" s="165"/>
      <c r="D344" s="162" t="s">
        <v>106</v>
      </c>
      <c r="E344" s="165"/>
      <c r="F344" s="165">
        <v>-1001563.45</v>
      </c>
      <c r="G344" s="104"/>
      <c r="H344" s="130">
        <v>-1030853.11</v>
      </c>
      <c r="N344" s="91"/>
      <c r="O344" s="91"/>
      <c r="P344" s="91"/>
      <c r="Q344" s="91"/>
      <c r="R344" s="91"/>
      <c r="S344" s="91"/>
      <c r="T344" s="91"/>
      <c r="U344" s="91"/>
    </row>
    <row r="345" spans="1:21" s="24" customFormat="1" ht="17.100000000000001" customHeight="1" thickBot="1" x14ac:dyDescent="0.3">
      <c r="A345" s="52" t="s">
        <v>268</v>
      </c>
      <c r="B345" s="131"/>
      <c r="C345" s="61"/>
      <c r="D345" s="124" t="s">
        <v>106</v>
      </c>
      <c r="E345" s="61"/>
      <c r="F345" s="61">
        <f>SUM(F342:F344)</f>
        <v>1700445.9599999997</v>
      </c>
      <c r="G345" s="61"/>
      <c r="H345" s="61">
        <f>SUM(H342:H344)</f>
        <v>1721609.8900000001</v>
      </c>
    </row>
    <row r="346" spans="1:21" s="24" customFormat="1" ht="17.100000000000001" customHeight="1" x14ac:dyDescent="0.2">
      <c r="A346" s="93"/>
      <c r="B346" s="93"/>
      <c r="C346" s="93"/>
      <c r="D346" s="93"/>
      <c r="E346" s="93"/>
      <c r="F346" s="93"/>
      <c r="G346" s="93"/>
      <c r="H346" s="93"/>
    </row>
    <row r="347" spans="1:21" s="24" customFormat="1" ht="17.100000000000001" customHeight="1" x14ac:dyDescent="0.2">
      <c r="A347" s="177" t="s">
        <v>267</v>
      </c>
      <c r="B347" s="183"/>
      <c r="C347" s="183"/>
      <c r="D347" s="183"/>
      <c r="E347" s="183"/>
      <c r="F347" s="183"/>
      <c r="G347" s="183"/>
      <c r="H347" s="183"/>
    </row>
    <row r="348" spans="1:21" s="24" customFormat="1" ht="17.100000000000001" customHeight="1" x14ac:dyDescent="0.25">
      <c r="A348" s="77"/>
      <c r="B348" s="71"/>
      <c r="C348" s="71"/>
      <c r="D348" s="71"/>
      <c r="E348" s="71"/>
      <c r="F348" s="55">
        <v>2024</v>
      </c>
      <c r="G348" s="54"/>
      <c r="H348" s="55">
        <v>2023</v>
      </c>
    </row>
    <row r="349" spans="1:21" s="24" customFormat="1" ht="17.100000000000001" customHeight="1" x14ac:dyDescent="0.2">
      <c r="A349" s="132" t="s">
        <v>266</v>
      </c>
      <c r="B349" s="132"/>
      <c r="C349" s="93"/>
      <c r="D349" s="57" t="s">
        <v>106</v>
      </c>
      <c r="E349" s="93"/>
      <c r="F349" s="133">
        <f>1577556.85+252827+282646.7+411092.8+6230+50000-130000</f>
        <v>2450353.35</v>
      </c>
      <c r="G349" s="93"/>
      <c r="H349" s="133">
        <f>1625434.41+190903.43+307499.29+346510.56+21663.55-130000</f>
        <v>2362011.2399999998</v>
      </c>
    </row>
    <row r="350" spans="1:21" s="24" customFormat="1" ht="17.100000000000001" customHeight="1" x14ac:dyDescent="0.2">
      <c r="A350" s="132" t="s">
        <v>265</v>
      </c>
      <c r="B350" s="93"/>
      <c r="C350" s="93"/>
      <c r="D350" s="57" t="s">
        <v>106</v>
      </c>
      <c r="E350" s="93"/>
      <c r="F350" s="133">
        <v>130000</v>
      </c>
      <c r="G350" s="93"/>
      <c r="H350" s="133">
        <v>130000</v>
      </c>
    </row>
    <row r="351" spans="1:21" s="24" customFormat="1" ht="17.100000000000001" customHeight="1" x14ac:dyDescent="0.2">
      <c r="A351" s="132" t="s">
        <v>264</v>
      </c>
      <c r="B351" s="93"/>
      <c r="C351" s="93"/>
      <c r="D351" s="57" t="s">
        <v>106</v>
      </c>
      <c r="E351" s="93"/>
      <c r="F351" s="133">
        <v>277234.01</v>
      </c>
      <c r="G351" s="93"/>
      <c r="H351" s="133">
        <f>369959.16-45834.16</f>
        <v>324125</v>
      </c>
    </row>
    <row r="352" spans="1:21" s="24" customFormat="1" ht="17.100000000000001" customHeight="1" x14ac:dyDescent="0.2">
      <c r="A352" s="103" t="s">
        <v>263</v>
      </c>
      <c r="B352" s="129"/>
      <c r="C352" s="130"/>
      <c r="D352" s="57" t="s">
        <v>106</v>
      </c>
      <c r="E352" s="165"/>
      <c r="F352" s="165">
        <v>0</v>
      </c>
      <c r="G352" s="104"/>
      <c r="H352" s="130">
        <v>45834.16</v>
      </c>
      <c r="I352" s="134"/>
      <c r="J352" s="134"/>
    </row>
    <row r="353" spans="1:21" s="24" customFormat="1" ht="17.100000000000001" customHeight="1" thickBot="1" x14ac:dyDescent="0.3">
      <c r="A353" s="52" t="s">
        <v>151</v>
      </c>
      <c r="B353" s="131"/>
      <c r="C353" s="61"/>
      <c r="D353" s="124" t="s">
        <v>106</v>
      </c>
      <c r="E353" s="61"/>
      <c r="F353" s="61">
        <f>SUM(F349:F352)</f>
        <v>2857587.3600000003</v>
      </c>
      <c r="G353" s="61"/>
      <c r="H353" s="61">
        <f>SUM(H349:H352)</f>
        <v>2861970.4</v>
      </c>
      <c r="I353" s="134"/>
      <c r="J353" s="134"/>
    </row>
    <row r="354" spans="1:21" s="24" customFormat="1" ht="17.100000000000001" customHeight="1" x14ac:dyDescent="0.2">
      <c r="A354" s="134"/>
      <c r="B354" s="134"/>
      <c r="C354" s="134"/>
      <c r="D354" s="134"/>
      <c r="E354" s="134"/>
      <c r="F354" s="134"/>
      <c r="G354" s="134"/>
      <c r="H354" s="134"/>
      <c r="I354" s="134"/>
      <c r="J354" s="134"/>
      <c r="N354" s="95"/>
    </row>
    <row r="355" spans="1:21" s="24" customFormat="1" ht="17.100000000000001" customHeight="1" x14ac:dyDescent="0.2">
      <c r="A355" s="134"/>
      <c r="B355" s="134"/>
      <c r="C355" s="134"/>
      <c r="D355" s="134"/>
      <c r="E355" s="134"/>
      <c r="F355" s="134"/>
      <c r="G355" s="134"/>
      <c r="H355" s="134"/>
      <c r="I355" s="134"/>
      <c r="J355" s="134"/>
      <c r="N355" s="95"/>
    </row>
    <row r="356" spans="1:21" s="24" customFormat="1" ht="17.100000000000001" customHeight="1" x14ac:dyDescent="0.25">
      <c r="A356" s="54" t="s">
        <v>262</v>
      </c>
      <c r="B356" s="97"/>
      <c r="C356" s="88"/>
      <c r="D356" s="56"/>
      <c r="E356" s="88"/>
      <c r="F356" s="54">
        <v>2024</v>
      </c>
      <c r="G356" s="88"/>
      <c r="H356" s="54">
        <v>2023</v>
      </c>
      <c r="I356" s="134"/>
      <c r="J356" s="134"/>
      <c r="N356" s="95"/>
    </row>
    <row r="357" spans="1:21" s="24" customFormat="1" ht="17.100000000000001" customHeight="1" x14ac:dyDescent="0.2">
      <c r="A357" s="56" t="s">
        <v>261</v>
      </c>
      <c r="B357" s="97"/>
      <c r="C357" s="88"/>
      <c r="D357" s="57" t="s">
        <v>106</v>
      </c>
      <c r="E357" s="97"/>
      <c r="F357" s="33">
        <v>3846518.2</v>
      </c>
      <c r="G357" s="97"/>
      <c r="H357" s="33">
        <v>3890238.4</v>
      </c>
      <c r="I357" s="134"/>
      <c r="J357" s="134"/>
      <c r="N357" s="95"/>
    </row>
    <row r="358" spans="1:21" s="24" customFormat="1" ht="17.100000000000001" customHeight="1" x14ac:dyDescent="0.2">
      <c r="A358" s="56" t="s">
        <v>260</v>
      </c>
      <c r="B358" s="97"/>
      <c r="C358" s="88"/>
      <c r="D358" s="57" t="s">
        <v>106</v>
      </c>
      <c r="E358" s="161"/>
      <c r="F358" s="163">
        <v>596382.94999999995</v>
      </c>
      <c r="G358" s="161"/>
      <c r="H358" s="163">
        <v>534926.69999999995</v>
      </c>
      <c r="I358" s="134"/>
      <c r="J358" s="134"/>
      <c r="N358" s="95"/>
    </row>
    <row r="359" spans="1:21" s="24" customFormat="1" ht="17.100000000000001" customHeight="1" thickBot="1" x14ac:dyDescent="0.3">
      <c r="A359" s="52" t="s">
        <v>259</v>
      </c>
      <c r="B359" s="135"/>
      <c r="C359" s="136"/>
      <c r="D359" s="124" t="s">
        <v>106</v>
      </c>
      <c r="E359" s="135"/>
      <c r="F359" s="61">
        <f>SUM(F357:F358)</f>
        <v>4442901.1500000004</v>
      </c>
      <c r="G359" s="135"/>
      <c r="H359" s="61">
        <f>SUM(H357:H358)</f>
        <v>4425165.0999999996</v>
      </c>
      <c r="I359" s="134"/>
      <c r="J359" s="134"/>
      <c r="N359" s="95"/>
    </row>
    <row r="360" spans="1:21" s="24" customFormat="1" ht="17.100000000000001" customHeight="1" x14ac:dyDescent="0.25">
      <c r="A360" s="125"/>
      <c r="B360" s="123"/>
      <c r="C360" s="88"/>
      <c r="D360" s="88"/>
      <c r="E360" s="88"/>
      <c r="F360" s="88"/>
      <c r="G360" s="88"/>
      <c r="H360" s="88"/>
      <c r="I360" s="134"/>
      <c r="J360" s="134"/>
      <c r="N360" s="95"/>
    </row>
    <row r="361" spans="1:21" s="24" customFormat="1" ht="76.5" customHeight="1" x14ac:dyDescent="0.2">
      <c r="A361" s="178" t="s">
        <v>283</v>
      </c>
      <c r="B361" s="206"/>
      <c r="C361" s="206"/>
      <c r="D361" s="206"/>
      <c r="E361" s="206"/>
      <c r="F361" s="206"/>
      <c r="G361" s="206"/>
      <c r="H361" s="206"/>
      <c r="I361" s="134"/>
      <c r="J361" s="134"/>
      <c r="N361" s="95"/>
    </row>
    <row r="362" spans="1:21" s="24" customFormat="1" ht="15.75" customHeight="1" x14ac:dyDescent="0.2">
      <c r="A362" s="78"/>
      <c r="B362" s="78"/>
      <c r="C362" s="78"/>
      <c r="D362" s="78"/>
      <c r="E362" s="78"/>
      <c r="F362" s="78"/>
      <c r="G362" s="78"/>
      <c r="H362" s="78"/>
      <c r="I362" s="134"/>
      <c r="J362" s="134"/>
      <c r="N362" s="95"/>
    </row>
    <row r="363" spans="1:21" s="24" customFormat="1" ht="17.25" customHeight="1" x14ac:dyDescent="0.25">
      <c r="A363" s="23" t="s">
        <v>235</v>
      </c>
      <c r="B363" s="119"/>
      <c r="C363" s="119"/>
      <c r="D363" s="119"/>
      <c r="E363" s="119"/>
      <c r="F363" s="119"/>
      <c r="G363" s="119"/>
      <c r="H363" s="119"/>
      <c r="N363" s="184"/>
      <c r="O363" s="184"/>
      <c r="P363" s="184"/>
      <c r="Q363" s="184"/>
      <c r="R363" s="184"/>
      <c r="S363" s="184"/>
      <c r="T363" s="184"/>
      <c r="U363" s="184"/>
    </row>
    <row r="364" spans="1:21" s="24" customFormat="1" ht="135.75" customHeight="1" x14ac:dyDescent="0.2">
      <c r="A364" s="199" t="s">
        <v>301</v>
      </c>
      <c r="B364" s="207"/>
      <c r="C364" s="207"/>
      <c r="D364" s="207"/>
      <c r="E364" s="207"/>
      <c r="F364" s="207"/>
      <c r="G364" s="207"/>
      <c r="H364" s="207"/>
    </row>
    <row r="365" spans="1:21" s="24" customFormat="1" ht="10.5" customHeight="1" x14ac:dyDescent="0.2">
      <c r="A365" s="116"/>
      <c r="B365" s="137"/>
      <c r="C365" s="137"/>
      <c r="D365" s="137"/>
      <c r="E365" s="137"/>
      <c r="F365" s="137"/>
      <c r="G365" s="137"/>
      <c r="H365" s="137"/>
    </row>
    <row r="366" spans="1:21" s="24" customFormat="1" ht="17.100000000000001" customHeight="1" x14ac:dyDescent="0.25">
      <c r="A366" s="23" t="s">
        <v>236</v>
      </c>
    </row>
    <row r="367" spans="1:21" s="24" customFormat="1" ht="17.100000000000001" customHeight="1" x14ac:dyDescent="0.25">
      <c r="A367" s="24" t="s">
        <v>176</v>
      </c>
      <c r="F367" s="54">
        <v>2024</v>
      </c>
      <c r="H367" s="23">
        <v>2023</v>
      </c>
    </row>
    <row r="368" spans="1:21" s="24" customFormat="1" ht="17.100000000000001" customHeight="1" x14ac:dyDescent="0.2"/>
    <row r="369" spans="1:21" s="24" customFormat="1" ht="17.100000000000001" customHeight="1" x14ac:dyDescent="0.2">
      <c r="A369" s="24" t="s">
        <v>177</v>
      </c>
      <c r="D369" s="63" t="s">
        <v>106</v>
      </c>
      <c r="F369" s="32">
        <v>1658249.62</v>
      </c>
      <c r="G369" s="63"/>
      <c r="H369" s="32">
        <v>1633570.36</v>
      </c>
    </row>
    <row r="370" spans="1:21" s="24" customFormat="1" ht="17.100000000000001" customHeight="1" x14ac:dyDescent="0.2">
      <c r="A370" s="24" t="s">
        <v>178</v>
      </c>
      <c r="D370" s="63" t="s">
        <v>106</v>
      </c>
      <c r="F370" s="32">
        <v>352192.36</v>
      </c>
      <c r="G370" s="63"/>
      <c r="H370" s="32">
        <v>303985.3</v>
      </c>
    </row>
    <row r="371" spans="1:21" s="24" customFormat="1" ht="17.100000000000001" customHeight="1" x14ac:dyDescent="0.2">
      <c r="A371" s="24" t="s">
        <v>179</v>
      </c>
      <c r="D371" s="63" t="s">
        <v>106</v>
      </c>
      <c r="F371" s="32">
        <v>517251.99</v>
      </c>
      <c r="G371" s="63"/>
      <c r="H371" s="32">
        <v>573243.02</v>
      </c>
    </row>
    <row r="372" spans="1:21" s="24" customFormat="1" ht="17.100000000000001" customHeight="1" x14ac:dyDescent="0.2">
      <c r="A372" s="24" t="s">
        <v>180</v>
      </c>
      <c r="D372" s="63" t="s">
        <v>106</v>
      </c>
      <c r="F372" s="32">
        <v>520404.46</v>
      </c>
      <c r="G372" s="63"/>
      <c r="H372" s="32">
        <v>603135.5</v>
      </c>
    </row>
    <row r="373" spans="1:21" s="24" customFormat="1" ht="17.100000000000001" customHeight="1" x14ac:dyDescent="0.2">
      <c r="A373" s="24" t="s">
        <v>181</v>
      </c>
      <c r="D373" s="63" t="s">
        <v>106</v>
      </c>
      <c r="F373" s="32">
        <v>1754309.82</v>
      </c>
      <c r="G373" s="63"/>
      <c r="H373" s="32">
        <v>1736149.93</v>
      </c>
    </row>
    <row r="374" spans="1:21" s="24" customFormat="1" ht="17.100000000000001" customHeight="1" x14ac:dyDescent="0.2">
      <c r="A374" s="24" t="s">
        <v>182</v>
      </c>
      <c r="D374" s="63" t="s">
        <v>106</v>
      </c>
      <c r="F374" s="32">
        <f>919404.78+628139.73</f>
        <v>1547544.51</v>
      </c>
      <c r="G374" s="63"/>
      <c r="H374" s="32">
        <v>1586989.6</v>
      </c>
    </row>
    <row r="375" spans="1:21" s="24" customFormat="1" ht="17.100000000000001" customHeight="1" x14ac:dyDescent="0.2">
      <c r="A375" s="24" t="s">
        <v>183</v>
      </c>
      <c r="D375" s="63" t="s">
        <v>106</v>
      </c>
      <c r="F375" s="32">
        <v>1048272.96</v>
      </c>
      <c r="G375" s="63"/>
      <c r="H375" s="32">
        <v>1030484.97</v>
      </c>
    </row>
    <row r="376" spans="1:21" s="24" customFormat="1" ht="17.100000000000001" customHeight="1" x14ac:dyDescent="0.2">
      <c r="A376" s="24" t="s">
        <v>184</v>
      </c>
      <c r="D376" s="63" t="s">
        <v>106</v>
      </c>
      <c r="F376" s="32">
        <v>49521</v>
      </c>
      <c r="G376" s="63"/>
      <c r="H376" s="32">
        <v>49933.3</v>
      </c>
    </row>
    <row r="377" spans="1:21" s="24" customFormat="1" ht="17.100000000000001" customHeight="1" x14ac:dyDescent="0.2">
      <c r="A377" s="24" t="s">
        <v>185</v>
      </c>
      <c r="D377" s="63" t="s">
        <v>106</v>
      </c>
      <c r="F377" s="32">
        <v>574331.47</v>
      </c>
      <c r="G377" s="127"/>
      <c r="H377" s="32">
        <v>617624.97</v>
      </c>
    </row>
    <row r="378" spans="1:21" s="24" customFormat="1" ht="17.100000000000001" customHeight="1" thickBot="1" x14ac:dyDescent="0.3">
      <c r="A378" s="45" t="s">
        <v>186</v>
      </c>
      <c r="B378" s="45"/>
      <c r="C378" s="45"/>
      <c r="D378" s="82" t="s">
        <v>106</v>
      </c>
      <c r="E378" s="45"/>
      <c r="F378" s="47">
        <f>SUM(F369:F377)</f>
        <v>8022078.1899999995</v>
      </c>
      <c r="G378" s="82"/>
      <c r="H378" s="47">
        <f>SUM(H369:H377)</f>
        <v>8135116.9500000002</v>
      </c>
    </row>
    <row r="379" spans="1:21" s="24" customFormat="1" ht="17.100000000000001" customHeight="1" x14ac:dyDescent="0.25">
      <c r="A379" s="23" t="s">
        <v>28</v>
      </c>
      <c r="D379" s="63"/>
      <c r="F379" s="32"/>
      <c r="G379" s="32"/>
      <c r="H379" s="32"/>
    </row>
    <row r="380" spans="1:21" s="24" customFormat="1" ht="131.25" customHeight="1" x14ac:dyDescent="0.2">
      <c r="A380" s="199" t="s">
        <v>293</v>
      </c>
      <c r="B380" s="182"/>
      <c r="C380" s="182"/>
      <c r="D380" s="182"/>
      <c r="E380" s="182"/>
      <c r="F380" s="182"/>
      <c r="G380" s="182"/>
      <c r="H380" s="182"/>
      <c r="N380" s="184"/>
      <c r="O380" s="184"/>
      <c r="P380" s="184"/>
      <c r="Q380" s="184"/>
      <c r="R380" s="184"/>
      <c r="S380" s="184"/>
      <c r="T380" s="184"/>
      <c r="U380" s="184"/>
    </row>
    <row r="381" spans="1:21" s="24" customFormat="1" ht="14.25" customHeight="1" x14ac:dyDescent="0.2">
      <c r="A381" s="138" t="s">
        <v>28</v>
      </c>
      <c r="D381" s="63"/>
      <c r="F381" s="32"/>
      <c r="G381" s="32"/>
      <c r="H381" s="32"/>
    </row>
    <row r="382" spans="1:21" s="24" customFormat="1" ht="14.25" customHeight="1" x14ac:dyDescent="0.25">
      <c r="A382" s="106" t="s">
        <v>237</v>
      </c>
      <c r="D382" s="63"/>
      <c r="F382" s="32"/>
      <c r="G382" s="32"/>
      <c r="H382" s="32"/>
    </row>
    <row r="383" spans="1:21" s="24" customFormat="1" ht="14.25" customHeight="1" x14ac:dyDescent="0.25">
      <c r="A383" s="210" t="s">
        <v>258</v>
      </c>
      <c r="B383" s="191"/>
      <c r="C383" s="191"/>
      <c r="D383" s="191"/>
      <c r="E383" s="191"/>
      <c r="F383" s="191"/>
      <c r="G383" s="191"/>
      <c r="H383" s="191"/>
    </row>
    <row r="384" spans="1:21" s="24" customFormat="1" ht="14.25" customHeight="1" x14ac:dyDescent="0.25">
      <c r="A384" s="56"/>
      <c r="B384" s="105"/>
      <c r="C384" s="105"/>
      <c r="D384" s="105"/>
      <c r="E384" s="105"/>
      <c r="F384" s="105"/>
      <c r="G384" s="105"/>
      <c r="H384" s="105"/>
    </row>
    <row r="385" spans="1:8" s="24" customFormat="1" ht="16.5" customHeight="1" x14ac:dyDescent="0.25">
      <c r="A385" s="23" t="s">
        <v>238</v>
      </c>
      <c r="B385" s="80"/>
      <c r="C385" s="80"/>
      <c r="D385" s="80"/>
      <c r="E385" s="80"/>
      <c r="F385" s="80"/>
      <c r="G385" s="80"/>
      <c r="H385" s="80"/>
    </row>
    <row r="386" spans="1:8" s="24" customFormat="1" ht="89.25" customHeight="1" x14ac:dyDescent="0.25">
      <c r="A386" s="179" t="s">
        <v>294</v>
      </c>
      <c r="B386" s="191"/>
      <c r="C386" s="191"/>
      <c r="D386" s="191"/>
      <c r="E386" s="191"/>
      <c r="F386" s="191"/>
      <c r="G386" s="191"/>
      <c r="H386" s="191"/>
    </row>
    <row r="387" spans="1:8" s="24" customFormat="1" ht="14.25" customHeight="1" x14ac:dyDescent="0.25">
      <c r="A387" s="79"/>
      <c r="B387" s="105"/>
      <c r="C387" s="105"/>
      <c r="D387" s="105"/>
      <c r="E387" s="105"/>
      <c r="F387" s="105"/>
      <c r="G387" s="105"/>
      <c r="H387" s="105"/>
    </row>
    <row r="388" spans="1:8" s="24" customFormat="1" ht="17.100000000000001" customHeight="1" x14ac:dyDescent="0.25">
      <c r="A388" s="23" t="s">
        <v>241</v>
      </c>
      <c r="D388" s="63"/>
      <c r="F388" s="23">
        <v>2024</v>
      </c>
      <c r="G388" s="63"/>
      <c r="H388" s="23">
        <v>2023</v>
      </c>
    </row>
    <row r="389" spans="1:8" s="24" customFormat="1" ht="17.100000000000001" customHeight="1" x14ac:dyDescent="0.2">
      <c r="A389" s="49" t="s">
        <v>239</v>
      </c>
      <c r="D389" s="63" t="s">
        <v>106</v>
      </c>
      <c r="F389" s="32">
        <v>82036</v>
      </c>
      <c r="G389" s="63"/>
      <c r="H389" s="32">
        <v>80906</v>
      </c>
    </row>
    <row r="390" spans="1:8" s="24" customFormat="1" ht="17.100000000000001" customHeight="1" x14ac:dyDescent="0.2">
      <c r="A390" s="56" t="s">
        <v>257</v>
      </c>
      <c r="D390" s="63" t="s">
        <v>106</v>
      </c>
      <c r="F390" s="32">
        <v>27000</v>
      </c>
      <c r="G390" s="63"/>
      <c r="H390" s="32">
        <v>27000</v>
      </c>
    </row>
    <row r="391" spans="1:8" s="24" customFormat="1" ht="17.100000000000001" customHeight="1" x14ac:dyDescent="0.2">
      <c r="A391" s="56" t="s">
        <v>256</v>
      </c>
      <c r="D391" s="63" t="s">
        <v>106</v>
      </c>
      <c r="F391" s="32">
        <v>1000</v>
      </c>
      <c r="G391" s="63"/>
      <c r="H391" s="32">
        <v>1000</v>
      </c>
    </row>
    <row r="392" spans="1:8" s="24" customFormat="1" ht="17.100000000000001" customHeight="1" x14ac:dyDescent="0.2">
      <c r="A392" s="24" t="s">
        <v>187</v>
      </c>
      <c r="D392" s="63" t="s">
        <v>106</v>
      </c>
      <c r="F392" s="32">
        <v>4160</v>
      </c>
      <c r="G392" s="63"/>
      <c r="H392" s="32">
        <v>4000</v>
      </c>
    </row>
    <row r="393" spans="1:8" s="49" customFormat="1" ht="17.100000000000001" customHeight="1" x14ac:dyDescent="0.2">
      <c r="A393" s="49" t="s">
        <v>188</v>
      </c>
      <c r="D393" s="98" t="s">
        <v>106</v>
      </c>
      <c r="F393" s="37">
        <v>1000</v>
      </c>
      <c r="G393" s="98"/>
      <c r="H393" s="37">
        <v>2000</v>
      </c>
    </row>
    <row r="394" spans="1:8" s="49" customFormat="1" ht="17.100000000000001" customHeight="1" x14ac:dyDescent="0.2">
      <c r="A394" s="49" t="s">
        <v>240</v>
      </c>
      <c r="D394" s="98" t="s">
        <v>106</v>
      </c>
      <c r="F394" s="37">
        <v>1736.7</v>
      </c>
      <c r="G394" s="98"/>
      <c r="H394" s="37">
        <v>1077</v>
      </c>
    </row>
    <row r="395" spans="1:8" s="49" customFormat="1" ht="17.100000000000001" customHeight="1" x14ac:dyDescent="0.2">
      <c r="A395" s="49" t="s">
        <v>189</v>
      </c>
      <c r="D395" s="98" t="s">
        <v>106</v>
      </c>
      <c r="F395" s="37">
        <v>1989.05</v>
      </c>
      <c r="G395" s="98"/>
      <c r="H395" s="37">
        <v>1987.2</v>
      </c>
    </row>
    <row r="396" spans="1:8" s="49" customFormat="1" ht="17.100000000000001" customHeight="1" x14ac:dyDescent="0.2">
      <c r="A396" s="56" t="s">
        <v>255</v>
      </c>
      <c r="D396" s="98" t="s">
        <v>106</v>
      </c>
      <c r="F396" s="37">
        <v>4716.3500000000004</v>
      </c>
      <c r="G396" s="98"/>
      <c r="H396" s="37">
        <v>4480.8500000000004</v>
      </c>
    </row>
    <row r="397" spans="1:8" s="49" customFormat="1" ht="17.100000000000001" customHeight="1" x14ac:dyDescent="0.2">
      <c r="A397" s="49" t="s">
        <v>190</v>
      </c>
      <c r="D397" s="98" t="s">
        <v>106</v>
      </c>
      <c r="F397" s="37">
        <v>1500</v>
      </c>
      <c r="G397" s="98"/>
      <c r="H397" s="37">
        <v>1500</v>
      </c>
    </row>
    <row r="398" spans="1:8" s="49" customFormat="1" ht="17.100000000000001" customHeight="1" x14ac:dyDescent="0.2">
      <c r="A398" s="56" t="s">
        <v>254</v>
      </c>
      <c r="D398" s="98" t="s">
        <v>106</v>
      </c>
      <c r="F398" s="37">
        <v>2000</v>
      </c>
      <c r="G398" s="98"/>
      <c r="H398" s="37">
        <v>0</v>
      </c>
    </row>
    <row r="399" spans="1:8" s="24" customFormat="1" ht="17.100000000000001" customHeight="1" x14ac:dyDescent="0.2">
      <c r="A399" s="24" t="s">
        <v>191</v>
      </c>
      <c r="D399" s="63" t="s">
        <v>106</v>
      </c>
      <c r="F399" s="32">
        <v>5251.3999999999942</v>
      </c>
      <c r="G399" s="127"/>
      <c r="H399" s="32">
        <v>7232.7799999999843</v>
      </c>
    </row>
    <row r="400" spans="1:8" s="24" customFormat="1" ht="17.100000000000001" customHeight="1" thickBot="1" x14ac:dyDescent="0.3">
      <c r="A400" s="45" t="s">
        <v>192</v>
      </c>
      <c r="B400" s="45"/>
      <c r="C400" s="45"/>
      <c r="D400" s="82" t="s">
        <v>106</v>
      </c>
      <c r="E400" s="45"/>
      <c r="F400" s="47">
        <v>132389.5</v>
      </c>
      <c r="G400" s="45"/>
      <c r="H400" s="47">
        <v>131183.82999999999</v>
      </c>
    </row>
    <row r="401" spans="1:10" s="24" customFormat="1" ht="17.100000000000001" customHeight="1" x14ac:dyDescent="0.2">
      <c r="D401" s="63"/>
    </row>
    <row r="402" spans="1:10" s="24" customFormat="1" ht="17.100000000000001" customHeight="1" x14ac:dyDescent="0.25">
      <c r="A402" s="23" t="s">
        <v>242</v>
      </c>
      <c r="D402" s="63"/>
      <c r="F402" s="23">
        <v>2024</v>
      </c>
      <c r="G402" s="63"/>
      <c r="H402" s="23">
        <v>2023</v>
      </c>
    </row>
    <row r="403" spans="1:10" s="24" customFormat="1" ht="17.100000000000001" customHeight="1" x14ac:dyDescent="0.2">
      <c r="A403" s="24" t="s">
        <v>193</v>
      </c>
      <c r="D403" s="63"/>
      <c r="F403" s="32"/>
      <c r="G403" s="63"/>
      <c r="H403" s="32"/>
    </row>
    <row r="404" spans="1:10" s="24" customFormat="1" ht="17.100000000000001" customHeight="1" x14ac:dyDescent="0.2">
      <c r="A404" s="24" t="s">
        <v>194</v>
      </c>
      <c r="D404" s="63" t="s">
        <v>106</v>
      </c>
      <c r="F404" s="32">
        <v>151886.29999999999</v>
      </c>
      <c r="G404" s="63"/>
      <c r="H404" s="32">
        <v>136154.63</v>
      </c>
    </row>
    <row r="405" spans="1:10" s="24" customFormat="1" ht="17.100000000000001" customHeight="1" x14ac:dyDescent="0.2">
      <c r="A405" s="24" t="s">
        <v>195</v>
      </c>
      <c r="D405" s="63" t="s">
        <v>106</v>
      </c>
      <c r="F405" s="32">
        <v>24128.400000000001</v>
      </c>
      <c r="G405" s="127"/>
      <c r="H405" s="32">
        <v>19939.400000000001</v>
      </c>
    </row>
    <row r="406" spans="1:10" s="24" customFormat="1" ht="17.100000000000001" customHeight="1" thickBot="1" x14ac:dyDescent="0.3">
      <c r="A406" s="45" t="s">
        <v>196</v>
      </c>
      <c r="B406" s="45"/>
      <c r="C406" s="45"/>
      <c r="D406" s="82" t="s">
        <v>106</v>
      </c>
      <c r="E406" s="45"/>
      <c r="F406" s="47">
        <v>176014.69999999998</v>
      </c>
      <c r="G406" s="45"/>
      <c r="H406" s="47">
        <v>156094.03</v>
      </c>
    </row>
    <row r="407" spans="1:10" s="24" customFormat="1" ht="17.100000000000001" customHeight="1" x14ac:dyDescent="0.2">
      <c r="D407" s="63"/>
    </row>
    <row r="408" spans="1:10" s="24" customFormat="1" ht="17.100000000000001" customHeight="1" x14ac:dyDescent="0.25">
      <c r="A408" s="106" t="s">
        <v>243</v>
      </c>
      <c r="B408" s="80"/>
      <c r="C408" s="80"/>
      <c r="D408" s="80"/>
      <c r="E408" s="80"/>
      <c r="F408" s="80"/>
      <c r="G408" s="80"/>
      <c r="H408" s="80"/>
    </row>
    <row r="409" spans="1:10" s="24" customFormat="1" ht="17.100000000000001" customHeight="1" x14ac:dyDescent="0.2">
      <c r="A409" s="203" t="s">
        <v>253</v>
      </c>
      <c r="B409" s="181"/>
      <c r="C409" s="181"/>
      <c r="D409" s="181"/>
      <c r="E409" s="181"/>
      <c r="F409" s="181"/>
      <c r="G409" s="181"/>
      <c r="H409" s="181"/>
    </row>
    <row r="410" spans="1:10" s="24" customFormat="1" ht="14.25" customHeight="1" x14ac:dyDescent="0.2">
      <c r="A410" s="87"/>
      <c r="B410" s="87"/>
      <c r="C410" s="87"/>
      <c r="D410" s="87"/>
      <c r="E410" s="87"/>
      <c r="F410" s="87"/>
      <c r="G410" s="87"/>
      <c r="H410" s="87"/>
      <c r="I410" s="87"/>
      <c r="J410" s="87"/>
    </row>
    <row r="411" spans="1:10" s="24" customFormat="1" ht="17.100000000000001" customHeight="1" x14ac:dyDescent="0.25">
      <c r="A411" s="23" t="s">
        <v>244</v>
      </c>
      <c r="D411" s="63"/>
      <c r="I411" s="87"/>
      <c r="J411" s="87"/>
    </row>
    <row r="412" spans="1:10" s="24" customFormat="1" ht="17.100000000000001" customHeight="1" x14ac:dyDescent="0.25">
      <c r="A412" s="23"/>
      <c r="D412" s="63"/>
      <c r="F412" s="23">
        <v>2024</v>
      </c>
      <c r="G412" s="63"/>
      <c r="H412" s="23">
        <v>2023</v>
      </c>
    </row>
    <row r="413" spans="1:10" s="24" customFormat="1" ht="17.100000000000001" customHeight="1" x14ac:dyDescent="0.2">
      <c r="A413" s="24" t="s">
        <v>197</v>
      </c>
      <c r="D413" s="63"/>
      <c r="F413" s="32"/>
      <c r="G413" s="63"/>
      <c r="H413" s="32"/>
    </row>
    <row r="414" spans="1:10" s="24" customFormat="1" ht="17.100000000000001" customHeight="1" x14ac:dyDescent="0.2">
      <c r="A414" s="24" t="s">
        <v>198</v>
      </c>
      <c r="D414" s="63" t="s">
        <v>106</v>
      </c>
      <c r="F414" s="32">
        <v>34922.239999999998</v>
      </c>
      <c r="G414" s="63"/>
      <c r="H414" s="32">
        <v>11030.39</v>
      </c>
    </row>
    <row r="415" spans="1:10" s="24" customFormat="1" ht="17.100000000000001" customHeight="1" x14ac:dyDescent="0.2">
      <c r="A415" s="24" t="s">
        <v>199</v>
      </c>
      <c r="D415" s="63" t="s">
        <v>106</v>
      </c>
      <c r="F415" s="32">
        <v>-6051.55</v>
      </c>
      <c r="G415" s="127"/>
      <c r="H415" s="32">
        <v>-5195.88</v>
      </c>
    </row>
    <row r="416" spans="1:10" s="24" customFormat="1" ht="17.100000000000001" customHeight="1" thickBot="1" x14ac:dyDescent="0.3">
      <c r="A416" s="45" t="s">
        <v>200</v>
      </c>
      <c r="B416" s="45"/>
      <c r="C416" s="45"/>
      <c r="D416" s="82" t="s">
        <v>106</v>
      </c>
      <c r="E416" s="45"/>
      <c r="F416" s="47">
        <f>SUM(F414:F415)</f>
        <v>28870.69</v>
      </c>
      <c r="G416" s="82"/>
      <c r="H416" s="47">
        <f>SUM(H414:H415)</f>
        <v>5834.5099999999993</v>
      </c>
    </row>
    <row r="417" spans="1:10" s="24" customFormat="1" ht="17.100000000000001" customHeight="1" x14ac:dyDescent="0.25">
      <c r="A417" s="23"/>
      <c r="D417" s="63"/>
    </row>
    <row r="418" spans="1:10" s="24" customFormat="1" ht="17.100000000000001" customHeight="1" x14ac:dyDescent="0.25">
      <c r="A418" s="23" t="s">
        <v>245</v>
      </c>
      <c r="D418" s="63"/>
    </row>
    <row r="419" spans="1:10" s="24" customFormat="1" ht="17.100000000000001" customHeight="1" x14ac:dyDescent="0.25">
      <c r="A419" s="23"/>
      <c r="D419" s="63"/>
      <c r="F419" s="23">
        <v>2024</v>
      </c>
      <c r="G419" s="63"/>
      <c r="H419" s="23">
        <v>2023</v>
      </c>
    </row>
    <row r="420" spans="1:10" s="24" customFormat="1" ht="17.100000000000001" customHeight="1" x14ac:dyDescent="0.2">
      <c r="A420" s="24" t="s">
        <v>201</v>
      </c>
      <c r="D420" s="63" t="s">
        <v>106</v>
      </c>
      <c r="F420" s="32">
        <v>-240271.91</v>
      </c>
      <c r="G420" s="63"/>
      <c r="H420" s="32">
        <f>-(230904.12+50551.65)</f>
        <v>-281455.77</v>
      </c>
    </row>
    <row r="421" spans="1:10" s="24" customFormat="1" ht="17.100000000000001" customHeight="1" x14ac:dyDescent="0.2">
      <c r="A421" s="35" t="s">
        <v>202</v>
      </c>
      <c r="B421" s="35"/>
      <c r="C421" s="35"/>
      <c r="D421" s="127" t="s">
        <v>106</v>
      </c>
      <c r="E421" s="35"/>
      <c r="F421" s="51">
        <v>271885.03999999998</v>
      </c>
      <c r="G421" s="127"/>
      <c r="H421" s="32">
        <f>155433.75+64800</f>
        <v>220233.75</v>
      </c>
    </row>
    <row r="422" spans="1:10" s="24" customFormat="1" ht="17.100000000000001" customHeight="1" thickBot="1" x14ac:dyDescent="0.3">
      <c r="A422" s="45" t="s">
        <v>203</v>
      </c>
      <c r="B422" s="92"/>
      <c r="C422" s="92"/>
      <c r="D422" s="82" t="s">
        <v>106</v>
      </c>
      <c r="E422" s="45"/>
      <c r="F422" s="47">
        <f>SUM(F420:F421)</f>
        <v>31613.129999999976</v>
      </c>
      <c r="G422" s="82"/>
      <c r="H422" s="47">
        <f>SUM(H420:H421)</f>
        <v>-61222.020000000019</v>
      </c>
    </row>
    <row r="423" spans="1:10" s="24" customFormat="1" ht="17.100000000000001" customHeight="1" x14ac:dyDescent="0.25">
      <c r="A423" s="23"/>
      <c r="D423" s="30"/>
    </row>
    <row r="424" spans="1:10" s="24" customFormat="1" ht="48.75" customHeight="1" x14ac:dyDescent="0.2">
      <c r="A424" s="184" t="s">
        <v>302</v>
      </c>
      <c r="B424" s="176"/>
      <c r="C424" s="176"/>
      <c r="D424" s="176"/>
      <c r="E424" s="176"/>
      <c r="F424" s="176"/>
      <c r="G424" s="176"/>
      <c r="H424" s="176"/>
      <c r="I424" s="87"/>
      <c r="J424" s="87"/>
    </row>
    <row r="425" spans="1:10" s="24" customFormat="1" ht="18" customHeight="1" x14ac:dyDescent="0.2">
      <c r="A425" s="87"/>
      <c r="B425" s="87"/>
      <c r="C425" s="87"/>
      <c r="D425" s="87"/>
      <c r="E425" s="87"/>
      <c r="F425" s="87"/>
      <c r="G425" s="87"/>
      <c r="H425" s="87"/>
      <c r="I425" s="87"/>
      <c r="J425" s="87"/>
    </row>
    <row r="426" spans="1:10" s="24" customFormat="1" ht="18" customHeight="1" x14ac:dyDescent="0.25">
      <c r="A426" s="139" t="s">
        <v>246</v>
      </c>
      <c r="B426" s="87"/>
      <c r="C426" s="87"/>
      <c r="D426" s="87"/>
      <c r="E426" s="87"/>
      <c r="F426" s="87"/>
      <c r="G426" s="87"/>
      <c r="H426" s="87"/>
      <c r="I426" s="87"/>
      <c r="J426" s="87"/>
    </row>
    <row r="427" spans="1:10" s="24" customFormat="1" ht="28.5" customHeight="1" x14ac:dyDescent="0.25">
      <c r="A427" s="211" t="s">
        <v>247</v>
      </c>
      <c r="B427" s="212"/>
      <c r="C427" s="212"/>
      <c r="D427" s="212"/>
      <c r="E427" s="212"/>
      <c r="F427" s="212"/>
      <c r="G427" s="212"/>
      <c r="H427" s="212"/>
      <c r="I427" s="87"/>
      <c r="J427" s="87"/>
    </row>
    <row r="428" spans="1:10" s="24" customFormat="1" ht="15" x14ac:dyDescent="0.2">
      <c r="D428" s="63"/>
    </row>
    <row r="429" spans="1:10" s="24" customFormat="1" ht="42" customHeight="1" x14ac:dyDescent="0.25">
      <c r="A429" s="174" t="s">
        <v>204</v>
      </c>
      <c r="B429" s="174"/>
      <c r="C429" s="174"/>
      <c r="D429" s="174"/>
      <c r="E429" s="80"/>
      <c r="F429" s="80"/>
      <c r="G429" s="80"/>
      <c r="H429" s="80"/>
    </row>
    <row r="430" spans="1:10" s="24" customFormat="1" ht="15" customHeight="1" x14ac:dyDescent="0.25">
      <c r="A430" s="170"/>
      <c r="B430" s="170"/>
      <c r="C430" s="170"/>
      <c r="D430" s="170"/>
      <c r="E430" s="80"/>
      <c r="F430" s="80"/>
      <c r="G430" s="80"/>
      <c r="H430" s="80"/>
    </row>
    <row r="431" spans="1:10" s="24" customFormat="1" ht="35.25" customHeight="1" x14ac:dyDescent="0.2">
      <c r="A431" s="184" t="s">
        <v>205</v>
      </c>
      <c r="B431" s="176"/>
      <c r="C431" s="176"/>
      <c r="D431" s="176"/>
      <c r="E431" s="176"/>
      <c r="F431" s="176"/>
      <c r="G431" s="176"/>
      <c r="H431" s="176"/>
    </row>
    <row r="432" spans="1:10" s="24" customFormat="1" ht="15" x14ac:dyDescent="0.2">
      <c r="D432" s="63"/>
    </row>
    <row r="433" spans="1:21" s="24" customFormat="1" ht="15" x14ac:dyDescent="0.2">
      <c r="D433" s="63"/>
    </row>
    <row r="434" spans="1:21" s="24" customFormat="1" ht="15" customHeight="1" x14ac:dyDescent="0.25">
      <c r="A434" s="187" t="s">
        <v>249</v>
      </c>
      <c r="B434" s="180"/>
      <c r="C434" s="180"/>
      <c r="D434" s="180"/>
      <c r="E434" s="180"/>
      <c r="F434" s="180"/>
      <c r="G434" s="180"/>
      <c r="H434" s="180"/>
    </row>
    <row r="435" spans="1:21" s="24" customFormat="1" ht="15" x14ac:dyDescent="0.2">
      <c r="D435" s="63"/>
    </row>
    <row r="436" spans="1:21" s="24" customFormat="1" ht="15.75" x14ac:dyDescent="0.25">
      <c r="A436" s="23" t="s">
        <v>248</v>
      </c>
      <c r="D436" s="63"/>
    </row>
    <row r="437" spans="1:21" s="24" customFormat="1" ht="18" customHeight="1" x14ac:dyDescent="0.25">
      <c r="A437" s="179" t="s">
        <v>206</v>
      </c>
      <c r="B437" s="180"/>
      <c r="C437" s="180"/>
      <c r="D437" s="180"/>
      <c r="E437" s="180"/>
      <c r="F437" s="180"/>
      <c r="G437" s="180"/>
      <c r="H437" s="180"/>
    </row>
    <row r="438" spans="1:21" s="24" customFormat="1" ht="14.25" customHeight="1" x14ac:dyDescent="0.2">
      <c r="A438" s="74"/>
      <c r="B438" s="74"/>
      <c r="C438" s="74"/>
      <c r="D438" s="74"/>
      <c r="E438" s="74"/>
      <c r="F438" s="74"/>
      <c r="G438" s="74"/>
      <c r="H438" s="74"/>
      <c r="I438" s="74"/>
      <c r="J438" s="74"/>
    </row>
    <row r="439" spans="1:21" s="24" customFormat="1" ht="14.25" customHeight="1" x14ac:dyDescent="0.25">
      <c r="A439" s="75" t="s">
        <v>207</v>
      </c>
      <c r="B439" s="74"/>
      <c r="C439" s="74"/>
      <c r="D439" s="74"/>
      <c r="E439" s="74"/>
      <c r="F439" s="74"/>
      <c r="G439" s="74"/>
      <c r="H439" s="74"/>
      <c r="I439" s="74"/>
      <c r="J439" s="74"/>
    </row>
    <row r="440" spans="1:21" s="24" customFormat="1" ht="14.25" customHeight="1" x14ac:dyDescent="0.25">
      <c r="A440" s="75"/>
      <c r="B440" s="74"/>
      <c r="C440" s="74"/>
      <c r="D440" s="74"/>
      <c r="E440" s="74"/>
      <c r="F440" s="74"/>
      <c r="G440" s="74"/>
      <c r="H440" s="74"/>
      <c r="I440" s="74"/>
      <c r="J440" s="74"/>
    </row>
    <row r="441" spans="1:21" s="24" customFormat="1" ht="9.75" customHeight="1" x14ac:dyDescent="0.25">
      <c r="A441" s="74"/>
      <c r="B441" s="120"/>
      <c r="C441" s="120"/>
      <c r="D441" s="120"/>
      <c r="E441" s="120"/>
      <c r="F441" s="120"/>
      <c r="G441" s="120"/>
      <c r="H441" s="120"/>
      <c r="I441" s="120"/>
      <c r="J441" s="120"/>
    </row>
    <row r="442" spans="1:21" s="24" customFormat="1" ht="21" customHeight="1" x14ac:dyDescent="0.25">
      <c r="A442" s="23" t="s">
        <v>208</v>
      </c>
      <c r="B442" s="120"/>
      <c r="C442" s="120"/>
      <c r="D442" s="120"/>
      <c r="E442" s="120"/>
      <c r="F442" s="120"/>
      <c r="G442" s="120"/>
      <c r="H442" s="120"/>
      <c r="I442" s="120"/>
      <c r="J442" s="120"/>
      <c r="N442" s="184"/>
      <c r="O442" s="184"/>
      <c r="P442" s="184"/>
      <c r="Q442" s="184"/>
      <c r="R442" s="184"/>
      <c r="S442" s="184"/>
      <c r="T442" s="184"/>
      <c r="U442" s="184"/>
    </row>
    <row r="443" spans="1:21" s="24" customFormat="1" ht="52.5" customHeight="1" x14ac:dyDescent="0.25">
      <c r="A443" s="185" t="s">
        <v>285</v>
      </c>
      <c r="B443" s="176"/>
      <c r="C443" s="176"/>
      <c r="D443" s="176"/>
      <c r="E443" s="176"/>
      <c r="F443" s="176"/>
      <c r="G443" s="176"/>
      <c r="H443" s="176"/>
      <c r="I443" s="120"/>
      <c r="J443" s="120"/>
    </row>
    <row r="444" spans="1:21" s="24" customFormat="1" ht="14.25" customHeight="1" x14ac:dyDescent="0.25">
      <c r="A444" s="74"/>
      <c r="B444" s="120"/>
      <c r="C444" s="120"/>
      <c r="D444" s="120"/>
      <c r="E444" s="120"/>
      <c r="F444" s="120"/>
      <c r="G444" s="120"/>
      <c r="H444" s="120"/>
      <c r="I444" s="120"/>
      <c r="J444" s="120"/>
    </row>
    <row r="445" spans="1:21" s="24" customFormat="1" ht="17.25" customHeight="1" x14ac:dyDescent="0.25">
      <c r="A445" s="23" t="s">
        <v>209</v>
      </c>
      <c r="D445" s="63"/>
      <c r="I445" s="120"/>
      <c r="J445" s="120"/>
    </row>
    <row r="446" spans="1:21" s="24" customFormat="1" ht="63" customHeight="1" x14ac:dyDescent="0.25">
      <c r="A446" s="185" t="s">
        <v>286</v>
      </c>
      <c r="B446" s="176"/>
      <c r="C446" s="176"/>
      <c r="D446" s="176"/>
      <c r="E446" s="176"/>
      <c r="F446" s="176"/>
      <c r="G446" s="176"/>
      <c r="H446" s="176"/>
      <c r="I446" s="120"/>
      <c r="J446" s="120"/>
    </row>
    <row r="447" spans="1:21" s="24" customFormat="1" ht="21.75" customHeight="1" x14ac:dyDescent="0.25">
      <c r="A447" s="74"/>
      <c r="B447" s="120"/>
      <c r="C447" s="120"/>
      <c r="D447" s="120"/>
      <c r="E447" s="120"/>
      <c r="F447" s="120"/>
      <c r="G447" s="120"/>
      <c r="H447" s="120"/>
    </row>
    <row r="448" spans="1:21" s="24" customFormat="1" ht="17.100000000000001" customHeight="1" x14ac:dyDescent="0.25">
      <c r="A448" s="23" t="s">
        <v>210</v>
      </c>
      <c r="D448" s="63"/>
      <c r="I448" s="74"/>
      <c r="J448" s="74"/>
    </row>
    <row r="449" spans="1:10" s="24" customFormat="1" ht="17.100000000000001" customHeight="1" x14ac:dyDescent="0.25">
      <c r="A449" s="23"/>
      <c r="B449" s="99"/>
      <c r="C449" s="23"/>
      <c r="D449" s="100">
        <v>45657</v>
      </c>
      <c r="E449" s="99"/>
      <c r="F449" s="100">
        <v>45291</v>
      </c>
      <c r="I449" s="74"/>
      <c r="J449" s="74"/>
    </row>
    <row r="450" spans="1:10" s="24" customFormat="1" ht="17.100000000000001" customHeight="1" x14ac:dyDescent="0.2">
      <c r="A450" s="74" t="s">
        <v>211</v>
      </c>
      <c r="B450" s="63" t="s">
        <v>106</v>
      </c>
      <c r="C450" s="74"/>
      <c r="D450" s="32">
        <v>0</v>
      </c>
      <c r="E450" s="63"/>
      <c r="F450" s="32">
        <v>3889.55</v>
      </c>
      <c r="G450" s="74"/>
      <c r="H450" s="74"/>
    </row>
    <row r="451" spans="1:10" s="24" customFormat="1" ht="17.100000000000001" customHeight="1" x14ac:dyDescent="0.2">
      <c r="A451" s="74" t="s">
        <v>212</v>
      </c>
      <c r="B451" s="63" t="s">
        <v>106</v>
      </c>
      <c r="C451" s="74"/>
      <c r="D451" s="32">
        <v>49034.7</v>
      </c>
      <c r="E451" s="63"/>
      <c r="F451" s="32">
        <v>16100</v>
      </c>
      <c r="G451" s="74"/>
      <c r="H451" s="74"/>
    </row>
    <row r="452" spans="1:10" s="24" customFormat="1" ht="17.100000000000001" customHeight="1" x14ac:dyDescent="0.2">
      <c r="A452" s="158" t="s">
        <v>213</v>
      </c>
      <c r="B452" s="127" t="s">
        <v>106</v>
      </c>
      <c r="C452" s="166"/>
      <c r="D452" s="51">
        <v>668250</v>
      </c>
      <c r="E452" s="127"/>
      <c r="F452" s="51">
        <v>749250</v>
      </c>
      <c r="G452" s="74"/>
      <c r="H452" s="74"/>
      <c r="I452" s="74"/>
      <c r="J452" s="74"/>
    </row>
    <row r="453" spans="1:10" s="24" customFormat="1" ht="17.100000000000001" customHeight="1" x14ac:dyDescent="0.2">
      <c r="A453" s="87"/>
      <c r="B453" s="76"/>
      <c r="C453" s="74"/>
      <c r="D453" s="76"/>
      <c r="E453" s="74"/>
      <c r="F453" s="74"/>
      <c r="G453" s="74"/>
      <c r="H453" s="74"/>
      <c r="I453" s="74"/>
      <c r="J453" s="74"/>
    </row>
    <row r="454" spans="1:10" s="24" customFormat="1" ht="17.100000000000001" customHeight="1" x14ac:dyDescent="0.2">
      <c r="A454" s="87"/>
      <c r="B454" s="76"/>
      <c r="C454" s="74"/>
      <c r="D454" s="76"/>
      <c r="E454" s="74"/>
      <c r="F454" s="74"/>
      <c r="G454" s="74"/>
      <c r="H454" s="74"/>
      <c r="I454" s="74"/>
      <c r="J454" s="74"/>
    </row>
    <row r="455" spans="1:10" s="24" customFormat="1" ht="17.100000000000001" customHeight="1" x14ac:dyDescent="0.25">
      <c r="A455" s="23" t="s">
        <v>214</v>
      </c>
      <c r="D455" s="63"/>
      <c r="I455" s="74"/>
      <c r="J455" s="74"/>
    </row>
    <row r="456" spans="1:10" s="24" customFormat="1" ht="17.100000000000001" customHeight="1" x14ac:dyDescent="0.25">
      <c r="A456" s="87"/>
      <c r="B456" s="23"/>
      <c r="C456" s="74"/>
      <c r="D456" s="23">
        <v>2024</v>
      </c>
      <c r="E456" s="23"/>
      <c r="F456" s="23">
        <v>2023</v>
      </c>
      <c r="G456" s="74"/>
      <c r="H456" s="74"/>
      <c r="I456" s="74"/>
      <c r="J456" s="74"/>
    </row>
    <row r="457" spans="1:10" s="24" customFormat="1" ht="17.100000000000001" customHeight="1" x14ac:dyDescent="0.25">
      <c r="A457" s="87"/>
      <c r="B457" s="23"/>
      <c r="C457" s="74"/>
      <c r="D457" s="23"/>
      <c r="E457" s="23"/>
      <c r="F457" s="23"/>
      <c r="G457" s="74"/>
      <c r="H457" s="74"/>
    </row>
    <row r="458" spans="1:10" s="24" customFormat="1" ht="17.100000000000001" customHeight="1" x14ac:dyDescent="0.2">
      <c r="A458" s="87" t="s">
        <v>215</v>
      </c>
      <c r="B458" s="63" t="s">
        <v>106</v>
      </c>
      <c r="C458" s="74"/>
      <c r="D458" s="32">
        <v>9509318.0635769274</v>
      </c>
      <c r="E458" s="63"/>
      <c r="F458" s="32">
        <v>9815746.4859774653</v>
      </c>
      <c r="G458" s="74"/>
      <c r="H458" s="74"/>
      <c r="I458" s="74"/>
      <c r="J458" s="74"/>
    </row>
    <row r="459" spans="1:10" s="24" customFormat="1" ht="17.100000000000001" customHeight="1" x14ac:dyDescent="0.2">
      <c r="A459" s="87" t="s">
        <v>178</v>
      </c>
      <c r="B459" s="63" t="s">
        <v>106</v>
      </c>
      <c r="C459" s="74"/>
      <c r="D459" s="32">
        <v>1771941.7760152288</v>
      </c>
      <c r="E459" s="63"/>
      <c r="F459" s="32">
        <v>1641371.0162683297</v>
      </c>
      <c r="G459" s="74"/>
      <c r="H459" s="74"/>
      <c r="I459" s="74"/>
      <c r="J459" s="74"/>
    </row>
    <row r="460" spans="1:10" s="24" customFormat="1" ht="17.100000000000001" customHeight="1" x14ac:dyDescent="0.2">
      <c r="A460" s="87" t="s">
        <v>216</v>
      </c>
      <c r="B460" s="63" t="s">
        <v>106</v>
      </c>
      <c r="C460" s="74"/>
      <c r="D460" s="32">
        <v>1365825.5513032132</v>
      </c>
      <c r="E460" s="63"/>
      <c r="F460" s="32">
        <v>1474153.9953523399</v>
      </c>
      <c r="G460" s="74"/>
      <c r="H460" s="74"/>
      <c r="I460" s="74"/>
      <c r="J460" s="74"/>
    </row>
    <row r="461" spans="1:10" s="24" customFormat="1" ht="17.100000000000001" customHeight="1" x14ac:dyDescent="0.2">
      <c r="A461" s="87" t="s">
        <v>217</v>
      </c>
      <c r="B461" s="63" t="s">
        <v>106</v>
      </c>
      <c r="C461" s="74"/>
      <c r="D461" s="32">
        <v>556850.17910463316</v>
      </c>
      <c r="E461" s="63"/>
      <c r="F461" s="32">
        <v>534776.60240186646</v>
      </c>
      <c r="G461" s="74"/>
      <c r="H461" s="74"/>
      <c r="I461" s="74"/>
      <c r="J461" s="74"/>
    </row>
    <row r="462" spans="1:10" s="24" customFormat="1" ht="17.100000000000001" customHeight="1" x14ac:dyDescent="0.2">
      <c r="A462" s="158"/>
      <c r="B462" s="159"/>
      <c r="C462" s="166"/>
      <c r="D462" s="159"/>
      <c r="E462" s="159"/>
      <c r="F462" s="159"/>
      <c r="G462" s="74"/>
      <c r="H462" s="74"/>
      <c r="I462" s="74"/>
      <c r="J462" s="74"/>
    </row>
    <row r="463" spans="1:10" s="24" customFormat="1" ht="17.100000000000001" customHeight="1" thickBot="1" x14ac:dyDescent="0.3">
      <c r="A463" s="168" t="s">
        <v>218</v>
      </c>
      <c r="B463" s="82" t="s">
        <v>106</v>
      </c>
      <c r="C463" s="167"/>
      <c r="D463" s="169">
        <f>SUM(D458:D462)</f>
        <v>13203935.570000004</v>
      </c>
      <c r="E463" s="160"/>
      <c r="F463" s="169">
        <f>SUM(F458:F462)</f>
        <v>13466048.1</v>
      </c>
      <c r="G463" s="74"/>
      <c r="H463" s="74"/>
      <c r="I463" s="74"/>
      <c r="J463" s="74"/>
    </row>
    <row r="464" spans="1:10" s="24" customFormat="1" ht="17.100000000000001" customHeight="1" x14ac:dyDescent="0.2">
      <c r="A464" s="87"/>
      <c r="B464" s="76"/>
      <c r="C464" s="74"/>
      <c r="D464" s="76"/>
      <c r="E464" s="74"/>
      <c r="F464" s="74"/>
      <c r="G464" s="74"/>
      <c r="H464" s="74"/>
      <c r="I464" s="74"/>
      <c r="J464" s="74"/>
    </row>
    <row r="465" spans="1:10" s="24" customFormat="1" ht="13.5" customHeight="1" x14ac:dyDescent="0.2">
      <c r="A465" s="74"/>
      <c r="B465" s="74"/>
      <c r="C465" s="74"/>
      <c r="D465" s="74"/>
      <c r="E465" s="74"/>
      <c r="F465" s="74"/>
      <c r="G465" s="74"/>
      <c r="H465" s="74"/>
      <c r="I465" s="74"/>
      <c r="J465" s="74"/>
    </row>
    <row r="466" spans="1:10" s="24" customFormat="1" ht="33" customHeight="1" x14ac:dyDescent="0.2">
      <c r="A466" s="184" t="s">
        <v>284</v>
      </c>
      <c r="B466" s="176"/>
      <c r="C466" s="176"/>
      <c r="D466" s="176"/>
      <c r="E466" s="176"/>
      <c r="F466" s="176"/>
      <c r="G466" s="176"/>
      <c r="H466" s="176"/>
      <c r="I466" s="74"/>
      <c r="J466" s="74"/>
    </row>
    <row r="467" spans="1:10" s="24" customFormat="1" ht="15" customHeight="1" x14ac:dyDescent="0.2">
      <c r="A467" s="87"/>
      <c r="B467" s="76"/>
      <c r="C467" s="74"/>
      <c r="D467" s="76"/>
      <c r="E467" s="74"/>
      <c r="F467" s="74"/>
      <c r="G467" s="74"/>
      <c r="H467" s="74"/>
      <c r="I467" s="74"/>
      <c r="J467" s="74"/>
    </row>
    <row r="468" spans="1:10" s="24" customFormat="1" ht="13.5" customHeight="1" x14ac:dyDescent="0.2">
      <c r="A468" s="74"/>
      <c r="B468" s="74"/>
      <c r="C468" s="74"/>
      <c r="D468" s="74"/>
      <c r="E468" s="74"/>
      <c r="F468" s="74"/>
      <c r="G468" s="74"/>
      <c r="H468" s="74"/>
      <c r="I468" s="74"/>
      <c r="J468" s="74"/>
    </row>
    <row r="469" spans="1:10" s="24" customFormat="1" ht="13.5" customHeight="1" x14ac:dyDescent="0.2">
      <c r="A469" s="141" t="s">
        <v>219</v>
      </c>
      <c r="D469" s="63"/>
      <c r="I469" s="74"/>
      <c r="J469" s="74"/>
    </row>
    <row r="470" spans="1:10" s="24" customFormat="1" ht="15.75" customHeight="1" x14ac:dyDescent="0.2">
      <c r="D470" s="63"/>
      <c r="I470" s="74"/>
      <c r="J470" s="74"/>
    </row>
    <row r="471" spans="1:10" s="24" customFormat="1" ht="14.25" customHeight="1" x14ac:dyDescent="0.2">
      <c r="D471" s="63"/>
    </row>
    <row r="472" spans="1:10" s="24" customFormat="1" ht="15" x14ac:dyDescent="0.2">
      <c r="D472" s="63"/>
    </row>
    <row r="473" spans="1:10" s="24" customFormat="1" ht="15" x14ac:dyDescent="0.2">
      <c r="D473" s="63"/>
    </row>
    <row r="474" spans="1:10" s="24" customFormat="1" ht="15" x14ac:dyDescent="0.2">
      <c r="D474" s="63"/>
    </row>
    <row r="475" spans="1:10" s="24" customFormat="1" ht="15" x14ac:dyDescent="0.2">
      <c r="D475" s="63"/>
    </row>
    <row r="476" spans="1:10" s="24" customFormat="1" ht="15" x14ac:dyDescent="0.2">
      <c r="D476" s="63"/>
    </row>
    <row r="477" spans="1:10" s="24" customFormat="1" ht="15" x14ac:dyDescent="0.2">
      <c r="D477" s="63"/>
    </row>
    <row r="478" spans="1:10" s="24" customFormat="1" ht="15" x14ac:dyDescent="0.2">
      <c r="D478" s="63"/>
    </row>
    <row r="479" spans="1:10" s="24" customFormat="1" ht="15" x14ac:dyDescent="0.2">
      <c r="D479" s="63"/>
    </row>
    <row r="480" spans="1:10" s="24" customFormat="1" ht="15" x14ac:dyDescent="0.2">
      <c r="D480" s="63"/>
    </row>
    <row r="481" spans="4:4" s="24" customFormat="1" ht="15" x14ac:dyDescent="0.2">
      <c r="D481" s="63"/>
    </row>
    <row r="482" spans="4:4" s="24" customFormat="1" ht="15" x14ac:dyDescent="0.2">
      <c r="D482" s="63"/>
    </row>
    <row r="483" spans="4:4" s="24" customFormat="1" ht="15" x14ac:dyDescent="0.2">
      <c r="D483" s="63"/>
    </row>
    <row r="484" spans="4:4" s="24" customFormat="1" ht="15" x14ac:dyDescent="0.2">
      <c r="D484" s="63"/>
    </row>
    <row r="485" spans="4:4" s="24" customFormat="1" ht="15" x14ac:dyDescent="0.2">
      <c r="D485" s="63"/>
    </row>
    <row r="486" spans="4:4" s="24" customFormat="1" ht="15" x14ac:dyDescent="0.2">
      <c r="D486" s="63"/>
    </row>
    <row r="487" spans="4:4" s="24" customFormat="1" ht="15" x14ac:dyDescent="0.2">
      <c r="D487" s="63"/>
    </row>
    <row r="488" spans="4:4" s="24" customFormat="1" ht="15" x14ac:dyDescent="0.2">
      <c r="D488" s="63"/>
    </row>
    <row r="489" spans="4:4" s="24" customFormat="1" ht="15" x14ac:dyDescent="0.2">
      <c r="D489" s="63"/>
    </row>
    <row r="490" spans="4:4" s="24" customFormat="1" ht="15" x14ac:dyDescent="0.2">
      <c r="D490" s="63"/>
    </row>
    <row r="491" spans="4:4" s="24" customFormat="1" ht="15" x14ac:dyDescent="0.2">
      <c r="D491" s="63"/>
    </row>
    <row r="492" spans="4:4" s="24" customFormat="1" ht="15" x14ac:dyDescent="0.2">
      <c r="D492" s="63"/>
    </row>
    <row r="493" spans="4:4" s="24" customFormat="1" ht="15" x14ac:dyDescent="0.2">
      <c r="D493" s="63"/>
    </row>
    <row r="494" spans="4:4" s="24" customFormat="1" ht="15" x14ac:dyDescent="0.2">
      <c r="D494" s="63"/>
    </row>
    <row r="495" spans="4:4" s="24" customFormat="1" ht="15" x14ac:dyDescent="0.2">
      <c r="D495" s="63"/>
    </row>
    <row r="496" spans="4:4" s="24" customFormat="1" ht="15" x14ac:dyDescent="0.2">
      <c r="D496" s="63"/>
    </row>
    <row r="497" spans="4:4" s="24" customFormat="1" ht="15" x14ac:dyDescent="0.2">
      <c r="D497" s="63"/>
    </row>
    <row r="498" spans="4:4" s="24" customFormat="1" ht="15" x14ac:dyDescent="0.2">
      <c r="D498" s="63"/>
    </row>
    <row r="499" spans="4:4" s="24" customFormat="1" ht="15" x14ac:dyDescent="0.2">
      <c r="D499" s="63"/>
    </row>
    <row r="500" spans="4:4" s="24" customFormat="1" ht="15" x14ac:dyDescent="0.2">
      <c r="D500" s="63"/>
    </row>
    <row r="501" spans="4:4" s="24" customFormat="1" ht="15" x14ac:dyDescent="0.2">
      <c r="D501" s="63"/>
    </row>
    <row r="502" spans="4:4" s="24" customFormat="1" ht="15" x14ac:dyDescent="0.2">
      <c r="D502" s="63"/>
    </row>
    <row r="503" spans="4:4" s="24" customFormat="1" ht="15" x14ac:dyDescent="0.2">
      <c r="D503" s="63"/>
    </row>
    <row r="504" spans="4:4" s="24" customFormat="1" ht="15" x14ac:dyDescent="0.2">
      <c r="D504" s="63"/>
    </row>
    <row r="505" spans="4:4" s="24" customFormat="1" ht="15" x14ac:dyDescent="0.2">
      <c r="D505" s="63"/>
    </row>
    <row r="506" spans="4:4" s="24" customFormat="1" ht="15" x14ac:dyDescent="0.2">
      <c r="D506" s="63"/>
    </row>
    <row r="507" spans="4:4" s="24" customFormat="1" ht="15" x14ac:dyDescent="0.2">
      <c r="D507" s="63"/>
    </row>
    <row r="508" spans="4:4" s="24" customFormat="1" ht="15" x14ac:dyDescent="0.2">
      <c r="D508" s="63"/>
    </row>
    <row r="509" spans="4:4" s="24" customFormat="1" ht="15" x14ac:dyDescent="0.2">
      <c r="D509" s="63"/>
    </row>
    <row r="510" spans="4:4" s="24" customFormat="1" ht="15" x14ac:dyDescent="0.2">
      <c r="D510" s="63"/>
    </row>
    <row r="511" spans="4:4" s="24" customFormat="1" ht="15" x14ac:dyDescent="0.2">
      <c r="D511" s="63"/>
    </row>
    <row r="512" spans="4:4" s="24" customFormat="1" ht="15" x14ac:dyDescent="0.2">
      <c r="D512" s="63"/>
    </row>
    <row r="513" spans="4:4" s="24" customFormat="1" ht="15" x14ac:dyDescent="0.2">
      <c r="D513" s="63"/>
    </row>
    <row r="514" spans="4:4" s="24" customFormat="1" ht="15" x14ac:dyDescent="0.2">
      <c r="D514" s="63"/>
    </row>
    <row r="515" spans="4:4" s="24" customFormat="1" ht="15" x14ac:dyDescent="0.2">
      <c r="D515" s="63"/>
    </row>
    <row r="516" spans="4:4" s="24" customFormat="1" ht="15" x14ac:dyDescent="0.2">
      <c r="D516" s="63"/>
    </row>
    <row r="517" spans="4:4" s="24" customFormat="1" ht="15" x14ac:dyDescent="0.2">
      <c r="D517" s="63"/>
    </row>
    <row r="518" spans="4:4" s="24" customFormat="1" ht="15" x14ac:dyDescent="0.2">
      <c r="D518" s="63"/>
    </row>
    <row r="519" spans="4:4" s="24" customFormat="1" ht="15" x14ac:dyDescent="0.2">
      <c r="D519" s="63"/>
    </row>
    <row r="520" spans="4:4" s="24" customFormat="1" ht="15" x14ac:dyDescent="0.2">
      <c r="D520" s="63"/>
    </row>
    <row r="521" spans="4:4" s="24" customFormat="1" ht="15" x14ac:dyDescent="0.2">
      <c r="D521" s="63"/>
    </row>
    <row r="522" spans="4:4" s="24" customFormat="1" ht="15" x14ac:dyDescent="0.2">
      <c r="D522" s="63"/>
    </row>
    <row r="523" spans="4:4" s="24" customFormat="1" ht="15" x14ac:dyDescent="0.2">
      <c r="D523" s="63"/>
    </row>
    <row r="524" spans="4:4" s="24" customFormat="1" ht="15" x14ac:dyDescent="0.2">
      <c r="D524" s="63"/>
    </row>
    <row r="525" spans="4:4" s="24" customFormat="1" ht="15" x14ac:dyDescent="0.2">
      <c r="D525" s="63"/>
    </row>
    <row r="526" spans="4:4" s="24" customFormat="1" ht="15" x14ac:dyDescent="0.2">
      <c r="D526" s="63"/>
    </row>
    <row r="527" spans="4:4" s="24" customFormat="1" ht="15" x14ac:dyDescent="0.2">
      <c r="D527" s="63"/>
    </row>
    <row r="528" spans="4:4" s="24" customFormat="1" ht="15" x14ac:dyDescent="0.2">
      <c r="D528" s="63"/>
    </row>
    <row r="529" spans="4:4" s="24" customFormat="1" ht="15" x14ac:dyDescent="0.2">
      <c r="D529" s="63"/>
    </row>
    <row r="530" spans="4:4" s="24" customFormat="1" ht="15" x14ac:dyDescent="0.2">
      <c r="D530" s="63"/>
    </row>
    <row r="531" spans="4:4" s="24" customFormat="1" ht="15" x14ac:dyDescent="0.2">
      <c r="D531" s="63"/>
    </row>
    <row r="532" spans="4:4" s="24" customFormat="1" ht="15" x14ac:dyDescent="0.2">
      <c r="D532" s="63"/>
    </row>
    <row r="533" spans="4:4" s="24" customFormat="1" ht="15" x14ac:dyDescent="0.2">
      <c r="D533" s="63"/>
    </row>
    <row r="534" spans="4:4" s="24" customFormat="1" ht="15" x14ac:dyDescent="0.2">
      <c r="D534" s="63"/>
    </row>
    <row r="535" spans="4:4" s="24" customFormat="1" ht="15" x14ac:dyDescent="0.2">
      <c r="D535" s="63"/>
    </row>
    <row r="536" spans="4:4" s="24" customFormat="1" ht="15" x14ac:dyDescent="0.2">
      <c r="D536" s="63"/>
    </row>
    <row r="537" spans="4:4" s="24" customFormat="1" ht="15" x14ac:dyDescent="0.2">
      <c r="D537" s="63"/>
    </row>
    <row r="538" spans="4:4" s="24" customFormat="1" ht="15" x14ac:dyDescent="0.2">
      <c r="D538" s="63"/>
    </row>
    <row r="539" spans="4:4" s="24" customFormat="1" ht="15" x14ac:dyDescent="0.2">
      <c r="D539" s="63"/>
    </row>
    <row r="540" spans="4:4" s="24" customFormat="1" ht="15" x14ac:dyDescent="0.2">
      <c r="D540" s="63"/>
    </row>
    <row r="541" spans="4:4" s="24" customFormat="1" ht="15" x14ac:dyDescent="0.2">
      <c r="D541" s="63"/>
    </row>
    <row r="542" spans="4:4" s="24" customFormat="1" ht="15" x14ac:dyDescent="0.2">
      <c r="D542" s="63"/>
    </row>
    <row r="543" spans="4:4" s="24" customFormat="1" ht="15" x14ac:dyDescent="0.2">
      <c r="D543" s="63"/>
    </row>
    <row r="544" spans="4:4" s="24" customFormat="1" ht="15" x14ac:dyDescent="0.2">
      <c r="D544" s="63"/>
    </row>
    <row r="545" spans="4:4" s="24" customFormat="1" ht="15" x14ac:dyDescent="0.2">
      <c r="D545" s="63"/>
    </row>
    <row r="546" spans="4:4" s="24" customFormat="1" ht="15" x14ac:dyDescent="0.2">
      <c r="D546" s="63"/>
    </row>
    <row r="547" spans="4:4" s="24" customFormat="1" ht="15" x14ac:dyDescent="0.2">
      <c r="D547" s="63"/>
    </row>
    <row r="548" spans="4:4" s="24" customFormat="1" ht="15" x14ac:dyDescent="0.2">
      <c r="D548" s="63"/>
    </row>
    <row r="549" spans="4:4" s="24" customFormat="1" ht="15" x14ac:dyDescent="0.2">
      <c r="D549" s="63"/>
    </row>
    <row r="550" spans="4:4" s="24" customFormat="1" ht="15" x14ac:dyDescent="0.2">
      <c r="D550" s="63"/>
    </row>
    <row r="551" spans="4:4" s="24" customFormat="1" ht="15" x14ac:dyDescent="0.2">
      <c r="D551" s="63"/>
    </row>
    <row r="552" spans="4:4" s="24" customFormat="1" ht="15" x14ac:dyDescent="0.2">
      <c r="D552" s="63"/>
    </row>
    <row r="553" spans="4:4" s="24" customFormat="1" ht="15" x14ac:dyDescent="0.2">
      <c r="D553" s="63"/>
    </row>
    <row r="554" spans="4:4" s="24" customFormat="1" ht="15" x14ac:dyDescent="0.2">
      <c r="D554" s="63"/>
    </row>
    <row r="555" spans="4:4" s="24" customFormat="1" ht="15" x14ac:dyDescent="0.2">
      <c r="D555" s="63"/>
    </row>
    <row r="556" spans="4:4" s="24" customFormat="1" ht="15" x14ac:dyDescent="0.2">
      <c r="D556" s="63"/>
    </row>
    <row r="557" spans="4:4" s="24" customFormat="1" ht="15" x14ac:dyDescent="0.2">
      <c r="D557" s="63"/>
    </row>
    <row r="558" spans="4:4" s="24" customFormat="1" ht="15" x14ac:dyDescent="0.2">
      <c r="D558" s="63"/>
    </row>
    <row r="559" spans="4:4" s="24" customFormat="1" ht="15" x14ac:dyDescent="0.2">
      <c r="D559" s="63"/>
    </row>
    <row r="560" spans="4:4" s="24" customFormat="1" ht="15" x14ac:dyDescent="0.2">
      <c r="D560" s="63"/>
    </row>
    <row r="561" spans="4:4" s="24" customFormat="1" ht="15" x14ac:dyDescent="0.2">
      <c r="D561" s="63"/>
    </row>
    <row r="562" spans="4:4" s="24" customFormat="1" ht="15" x14ac:dyDescent="0.2">
      <c r="D562" s="63"/>
    </row>
    <row r="563" spans="4:4" s="24" customFormat="1" ht="15" x14ac:dyDescent="0.2">
      <c r="D563" s="63"/>
    </row>
    <row r="564" spans="4:4" s="24" customFormat="1" ht="15" x14ac:dyDescent="0.2">
      <c r="D564" s="63"/>
    </row>
    <row r="565" spans="4:4" s="24" customFormat="1" ht="15" x14ac:dyDescent="0.2">
      <c r="D565" s="63"/>
    </row>
    <row r="566" spans="4:4" s="24" customFormat="1" ht="15" x14ac:dyDescent="0.2">
      <c r="D566" s="63"/>
    </row>
    <row r="567" spans="4:4" s="24" customFormat="1" ht="15" x14ac:dyDescent="0.2">
      <c r="D567" s="63"/>
    </row>
    <row r="568" spans="4:4" s="24" customFormat="1" ht="15" x14ac:dyDescent="0.2">
      <c r="D568" s="63"/>
    </row>
    <row r="569" spans="4:4" s="24" customFormat="1" ht="15" x14ac:dyDescent="0.2">
      <c r="D569" s="63"/>
    </row>
    <row r="570" spans="4:4" s="24" customFormat="1" ht="15" x14ac:dyDescent="0.2">
      <c r="D570" s="63"/>
    </row>
    <row r="571" spans="4:4" s="24" customFormat="1" ht="15" x14ac:dyDescent="0.2">
      <c r="D571" s="63"/>
    </row>
    <row r="572" spans="4:4" s="24" customFormat="1" ht="15" x14ac:dyDescent="0.2">
      <c r="D572" s="63"/>
    </row>
    <row r="573" spans="4:4" s="24" customFormat="1" ht="15" x14ac:dyDescent="0.2">
      <c r="D573" s="63"/>
    </row>
    <row r="574" spans="4:4" s="24" customFormat="1" ht="15" x14ac:dyDescent="0.2">
      <c r="D574" s="63"/>
    </row>
    <row r="575" spans="4:4" s="24" customFormat="1" ht="15" x14ac:dyDescent="0.2">
      <c r="D575" s="63"/>
    </row>
    <row r="576" spans="4:4" s="24" customFormat="1" ht="15" x14ac:dyDescent="0.2">
      <c r="D576" s="63"/>
    </row>
    <row r="577" spans="4:4" s="24" customFormat="1" ht="15" x14ac:dyDescent="0.2">
      <c r="D577" s="63"/>
    </row>
    <row r="578" spans="4:4" s="24" customFormat="1" ht="15" x14ac:dyDescent="0.2">
      <c r="D578" s="63"/>
    </row>
    <row r="579" spans="4:4" s="24" customFormat="1" ht="15" x14ac:dyDescent="0.2">
      <c r="D579" s="63"/>
    </row>
    <row r="580" spans="4:4" s="24" customFormat="1" ht="15" x14ac:dyDescent="0.2">
      <c r="D580" s="63"/>
    </row>
    <row r="581" spans="4:4" s="24" customFormat="1" ht="15" x14ac:dyDescent="0.2">
      <c r="D581" s="63"/>
    </row>
    <row r="582" spans="4:4" s="24" customFormat="1" ht="15" x14ac:dyDescent="0.2">
      <c r="D582" s="63"/>
    </row>
    <row r="583" spans="4:4" s="24" customFormat="1" ht="15" x14ac:dyDescent="0.2">
      <c r="D583" s="63"/>
    </row>
    <row r="584" spans="4:4" s="24" customFormat="1" ht="15" x14ac:dyDescent="0.2">
      <c r="D584" s="63"/>
    </row>
    <row r="585" spans="4:4" x14ac:dyDescent="0.2">
      <c r="D585" s="3"/>
    </row>
    <row r="586" spans="4:4" x14ac:dyDescent="0.2">
      <c r="D586" s="3"/>
    </row>
    <row r="587" spans="4:4" x14ac:dyDescent="0.2">
      <c r="D587" s="3"/>
    </row>
    <row r="588" spans="4:4" x14ac:dyDescent="0.2">
      <c r="D588" s="3"/>
    </row>
    <row r="589" spans="4:4" x14ac:dyDescent="0.2">
      <c r="D589" s="3"/>
    </row>
    <row r="590" spans="4:4" x14ac:dyDescent="0.2">
      <c r="D590" s="3"/>
    </row>
    <row r="591" spans="4:4" x14ac:dyDescent="0.2">
      <c r="D591" s="3"/>
    </row>
    <row r="592" spans="4:4" x14ac:dyDescent="0.2">
      <c r="D592" s="3"/>
    </row>
  </sheetData>
  <sheetProtection algorithmName="SHA-512" hashValue="RdYbCsxsNfDxYrIEbG1bMlyKt+vf0IU1BcACF2ejgj5kD09OdAluIrdUetGHa5P0goSZ4iS9NrppzDed2bb9Jw==" saltValue="gSDWQz+oJ7xgvayxft/FOw==" spinCount="100000" sheet="1" objects="1" scenarios="1"/>
  <mergeCells count="78">
    <mergeCell ref="N442:U442"/>
    <mergeCell ref="A434:H434"/>
    <mergeCell ref="A437:H437"/>
    <mergeCell ref="A409:H409"/>
    <mergeCell ref="A424:H424"/>
    <mergeCell ref="A427:H427"/>
    <mergeCell ref="A443:H443"/>
    <mergeCell ref="A446:H446"/>
    <mergeCell ref="A466:H466"/>
    <mergeCell ref="A386:H386"/>
    <mergeCell ref="A383:H383"/>
    <mergeCell ref="A431:H431"/>
    <mergeCell ref="A429:D429"/>
    <mergeCell ref="A234:F234"/>
    <mergeCell ref="A235:F235"/>
    <mergeCell ref="A237:F237"/>
    <mergeCell ref="A238:F238"/>
    <mergeCell ref="A257:H257"/>
    <mergeCell ref="N339:U339"/>
    <mergeCell ref="N363:U363"/>
    <mergeCell ref="N380:U380"/>
    <mergeCell ref="A314:H314"/>
    <mergeCell ref="A315:H315"/>
    <mergeCell ref="A333:H333"/>
    <mergeCell ref="A334:H334"/>
    <mergeCell ref="A336:H336"/>
    <mergeCell ref="A338:H338"/>
    <mergeCell ref="A380:H380"/>
    <mergeCell ref="A361:H361"/>
    <mergeCell ref="A347:H347"/>
    <mergeCell ref="A364:H364"/>
    <mergeCell ref="A339:H339"/>
    <mergeCell ref="A322:H322"/>
    <mergeCell ref="N258:U258"/>
    <mergeCell ref="A296:H296"/>
    <mergeCell ref="A304:H304"/>
    <mergeCell ref="A306:H306"/>
    <mergeCell ref="A307:H307"/>
    <mergeCell ref="N307:U307"/>
    <mergeCell ref="A258:H258"/>
    <mergeCell ref="N229:U229"/>
    <mergeCell ref="A226:F226"/>
    <mergeCell ref="A228:F228"/>
    <mergeCell ref="A232:F232"/>
    <mergeCell ref="A216:F216"/>
    <mergeCell ref="A217:F217"/>
    <mergeCell ref="N217:S217"/>
    <mergeCell ref="A219:F219"/>
    <mergeCell ref="A220:F220"/>
    <mergeCell ref="A225:F225"/>
    <mergeCell ref="A229:F229"/>
    <mergeCell ref="A222:F222"/>
    <mergeCell ref="A223:F223"/>
    <mergeCell ref="A231:F231"/>
    <mergeCell ref="A195:F195"/>
    <mergeCell ref="A196:F196"/>
    <mergeCell ref="N214:S214"/>
    <mergeCell ref="A199:F199"/>
    <mergeCell ref="A201:F201"/>
    <mergeCell ref="A202:F202"/>
    <mergeCell ref="A204:F204"/>
    <mergeCell ref="A205:F205"/>
    <mergeCell ref="A207:F207"/>
    <mergeCell ref="A208:F208"/>
    <mergeCell ref="A198:F198"/>
    <mergeCell ref="A210:F210"/>
    <mergeCell ref="A211:F211"/>
    <mergeCell ref="A213:F213"/>
    <mergeCell ref="A214:F214"/>
    <mergeCell ref="A189:F189"/>
    <mergeCell ref="A190:F190"/>
    <mergeCell ref="A192:F192"/>
    <mergeCell ref="A193:F193"/>
    <mergeCell ref="A4:F4"/>
    <mergeCell ref="A5:H5"/>
    <mergeCell ref="A128:F128"/>
    <mergeCell ref="A129:F129"/>
    <mergeCell ref="A188:F188"/>
  </mergeCells>
  <pageMargins left="0.7" right="0.7" top="0.78740157499999996" bottom="0.78740157499999996" header="0.3" footer="0.3"/>
  <pageSetup paperSize="9" scale="36" fitToHeight="0"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Procap Jahresrechnung 2024 FR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Gaby Bucher</dc:creator>
  <cp:lastModifiedBy>Corinne Vonaesch</cp:lastModifiedBy>
  <cp:lastPrinted>2025-04-17T12:57:41Z</cp:lastPrinted>
  <dcterms:created xsi:type="dcterms:W3CDTF">2025-02-24T10:25:36Z</dcterms:created>
  <dcterms:modified xsi:type="dcterms:W3CDTF">2025-05-07T13:50:24Z</dcterms:modified>
</cp:coreProperties>
</file>